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BFBD508A-02E8-48DF-8C75-FA31B0E9F763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2020" sheetId="13" r:id="rId1"/>
    <sheet name="2019" sheetId="12" r:id="rId2"/>
    <sheet name="2018" sheetId="10" r:id="rId3"/>
    <sheet name="Sheet3" sheetId="11" r:id="rId4"/>
    <sheet name="Sheet2" sheetId="9" r:id="rId5"/>
    <sheet name="adjusted" sheetId="8" r:id="rId6"/>
  </sheets>
  <definedNames>
    <definedName name="_xlnm.Print_Area" localSheetId="0">'2020'!$A$1:$E$146</definedName>
    <definedName name="_xlnm.Print_Titles" localSheetId="2">'2018'!$1:$6</definedName>
    <definedName name="_xlnm.Print_Titles" localSheetId="1">'2019'!$1:$6</definedName>
    <definedName name="_xlnm.Print_Titles" localSheetId="0">'2020'!$1:$5</definedName>
    <definedName name="_xlnm.Print_Titles" localSheetId="5">adjusted!$1:$5</definedName>
    <definedName name="_xlnm.Print_Titles" localSheetId="4">Sheet2!$1:$6</definedName>
    <definedName name="_xlnm.Print_Titles" localSheetId="3">Sheet3!$1:$6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9" i="13" l="1"/>
  <c r="E128" i="13"/>
  <c r="E62" i="13"/>
  <c r="E61" i="13"/>
  <c r="E60" i="13"/>
  <c r="E59" i="13"/>
  <c r="E36" i="13"/>
  <c r="E30" i="13"/>
  <c r="E16" i="13"/>
  <c r="E141" i="13"/>
  <c r="E140" i="13"/>
  <c r="E139" i="13"/>
  <c r="E138" i="13"/>
  <c r="E135" i="13"/>
  <c r="E134" i="13"/>
  <c r="E133" i="13"/>
  <c r="E132" i="13"/>
  <c r="E131" i="13"/>
  <c r="E127" i="13"/>
  <c r="E126" i="13"/>
  <c r="E125" i="13"/>
  <c r="E124" i="13"/>
  <c r="E123" i="13"/>
  <c r="E122" i="13"/>
  <c r="E121" i="13"/>
  <c r="E120" i="13"/>
  <c r="E118" i="13"/>
  <c r="E117" i="13"/>
  <c r="E116" i="13"/>
  <c r="E115" i="13"/>
  <c r="E114" i="13"/>
  <c r="E113" i="13"/>
  <c r="E112" i="13"/>
  <c r="E111" i="13"/>
  <c r="E110" i="13"/>
  <c r="E109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5" i="13"/>
  <c r="E64" i="13"/>
  <c r="E63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5" i="13"/>
  <c r="E34" i="13"/>
  <c r="E33" i="13"/>
  <c r="E32" i="13"/>
  <c r="E31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5" i="13"/>
  <c r="E14" i="13"/>
  <c r="E13" i="13"/>
  <c r="E12" i="13"/>
  <c r="E11" i="13"/>
  <c r="E10" i="13"/>
  <c r="E9" i="13"/>
  <c r="E144" i="13" l="1"/>
  <c r="E106" i="13"/>
  <c r="D146" i="13" l="1"/>
  <c r="C146" i="13"/>
  <c r="F136" i="13"/>
  <c r="E8" i="13"/>
  <c r="E146" i="13" l="1"/>
  <c r="E7" i="13"/>
  <c r="G82" i="12" l="1"/>
  <c r="G86" i="12" s="1"/>
  <c r="F71" i="12"/>
  <c r="G71" i="12" s="1"/>
  <c r="E71" i="12"/>
  <c r="F70" i="12"/>
  <c r="G70" i="12" s="1"/>
  <c r="E70" i="12"/>
  <c r="F69" i="12"/>
  <c r="G69" i="12" s="1"/>
  <c r="E69" i="12"/>
  <c r="F68" i="12"/>
  <c r="G68" i="12" s="1"/>
  <c r="E68" i="12"/>
  <c r="F58" i="12"/>
  <c r="G58" i="12" s="1"/>
  <c r="E58" i="12"/>
  <c r="F56" i="12"/>
  <c r="G56" i="12" s="1"/>
  <c r="E56" i="12"/>
  <c r="F55" i="12"/>
  <c r="G55" i="12" s="1"/>
  <c r="E55" i="12"/>
  <c r="F54" i="12"/>
  <c r="G54" i="12" s="1"/>
  <c r="E54" i="12"/>
  <c r="F53" i="12"/>
  <c r="G53" i="12" s="1"/>
  <c r="E53" i="12"/>
  <c r="F49" i="12"/>
  <c r="E49" i="12"/>
  <c r="F48" i="12"/>
  <c r="G48" i="12" s="1"/>
  <c r="E48" i="12"/>
  <c r="F47" i="12"/>
  <c r="G47" i="12" s="1"/>
  <c r="E47" i="12"/>
  <c r="F46" i="12"/>
  <c r="G46" i="12" s="1"/>
  <c r="E46" i="12"/>
  <c r="F43" i="12"/>
  <c r="E43" i="12"/>
  <c r="F42" i="12"/>
  <c r="E42" i="12"/>
  <c r="F41" i="12"/>
  <c r="E41" i="12"/>
  <c r="F40" i="12"/>
  <c r="E40" i="12"/>
  <c r="F39" i="12"/>
  <c r="G39" i="12" s="1"/>
  <c r="E39" i="12"/>
  <c r="F38" i="12"/>
  <c r="G38" i="12" s="1"/>
  <c r="E38" i="12"/>
  <c r="F37" i="12"/>
  <c r="G37" i="12" s="1"/>
  <c r="E37" i="12"/>
  <c r="F36" i="12"/>
  <c r="G36" i="12" s="1"/>
  <c r="E36" i="12"/>
  <c r="F35" i="12"/>
  <c r="G35" i="12" s="1"/>
  <c r="E35" i="12"/>
  <c r="F34" i="12"/>
  <c r="G34" i="12" s="1"/>
  <c r="E34" i="12"/>
  <c r="F33" i="12"/>
  <c r="G33" i="12" s="1"/>
  <c r="E33" i="12"/>
  <c r="F32" i="12"/>
  <c r="G32" i="12" s="1"/>
  <c r="E32" i="12"/>
  <c r="F31" i="12"/>
  <c r="G31" i="12" s="1"/>
  <c r="E31" i="12"/>
  <c r="F30" i="12"/>
  <c r="G30" i="12" s="1"/>
  <c r="E30" i="12"/>
  <c r="F29" i="12"/>
  <c r="G29" i="12" s="1"/>
  <c r="E29" i="12"/>
  <c r="F28" i="12"/>
  <c r="G28" i="12" s="1"/>
  <c r="E28" i="12"/>
  <c r="F25" i="12"/>
  <c r="G25" i="12" s="1"/>
  <c r="E25" i="12"/>
  <c r="F24" i="12"/>
  <c r="G24" i="12" s="1"/>
  <c r="E24" i="12"/>
  <c r="F23" i="12"/>
  <c r="G23" i="12" s="1"/>
  <c r="E23" i="12"/>
  <c r="F22" i="12"/>
  <c r="G22" i="12" s="1"/>
  <c r="E22" i="12"/>
  <c r="F21" i="12"/>
  <c r="G21" i="12" s="1"/>
  <c r="E21" i="12"/>
  <c r="F20" i="12"/>
  <c r="G20" i="12" s="1"/>
  <c r="E20" i="12"/>
  <c r="F19" i="12"/>
  <c r="G19" i="12" s="1"/>
  <c r="E19" i="12"/>
  <c r="F18" i="12"/>
  <c r="G18" i="12" s="1"/>
  <c r="E18" i="12"/>
  <c r="F17" i="12"/>
  <c r="G17" i="12" s="1"/>
  <c r="E17" i="12"/>
  <c r="F16" i="12"/>
  <c r="G16" i="12" s="1"/>
  <c r="E16" i="12"/>
  <c r="F15" i="12"/>
  <c r="G15" i="12" s="1"/>
  <c r="E15" i="12"/>
  <c r="F14" i="12"/>
  <c r="G14" i="12" s="1"/>
  <c r="E14" i="12"/>
  <c r="F13" i="12"/>
  <c r="G13" i="12" s="1"/>
  <c r="E13" i="12"/>
  <c r="F10" i="12"/>
  <c r="G10" i="12" s="1"/>
  <c r="E10" i="12"/>
  <c r="G73" i="12" l="1"/>
  <c r="G77" i="12" s="1"/>
  <c r="F49" i="10"/>
  <c r="E49" i="10"/>
  <c r="G81" i="11" l="1"/>
  <c r="F70" i="11"/>
  <c r="G70" i="11" s="1"/>
  <c r="E70" i="11"/>
  <c r="F69" i="11"/>
  <c r="G69" i="11" s="1"/>
  <c r="E69" i="11"/>
  <c r="F68" i="11"/>
  <c r="G68" i="11" s="1"/>
  <c r="E68" i="11"/>
  <c r="F67" i="11"/>
  <c r="G67" i="11" s="1"/>
  <c r="E67" i="11"/>
  <c r="F57" i="11"/>
  <c r="G57" i="11" s="1"/>
  <c r="E57" i="11"/>
  <c r="F55" i="11"/>
  <c r="G55" i="11" s="1"/>
  <c r="E55" i="11"/>
  <c r="F54" i="11"/>
  <c r="G54" i="11" s="1"/>
  <c r="E54" i="11"/>
  <c r="F53" i="11"/>
  <c r="G53" i="11" s="1"/>
  <c r="E53" i="11"/>
  <c r="F52" i="11"/>
  <c r="G52" i="11" s="1"/>
  <c r="E52" i="11"/>
  <c r="F48" i="11"/>
  <c r="G48" i="11" s="1"/>
  <c r="E48" i="11"/>
  <c r="F47" i="11"/>
  <c r="G47" i="11" s="1"/>
  <c r="E47" i="11"/>
  <c r="F46" i="11"/>
  <c r="G46" i="11" s="1"/>
  <c r="E46" i="11"/>
  <c r="F43" i="11"/>
  <c r="E43" i="11"/>
  <c r="F42" i="11"/>
  <c r="E42" i="11"/>
  <c r="F41" i="11"/>
  <c r="E41" i="11"/>
  <c r="F40" i="11"/>
  <c r="E40" i="11"/>
  <c r="F39" i="11"/>
  <c r="G39" i="11" s="1"/>
  <c r="E39" i="11"/>
  <c r="F38" i="11"/>
  <c r="G38" i="11" s="1"/>
  <c r="E38" i="11"/>
  <c r="F37" i="11"/>
  <c r="G37" i="11" s="1"/>
  <c r="E37" i="11"/>
  <c r="F36" i="11"/>
  <c r="G36" i="11" s="1"/>
  <c r="E36" i="11"/>
  <c r="F35" i="11"/>
  <c r="G35" i="11" s="1"/>
  <c r="E35" i="11"/>
  <c r="F34" i="11"/>
  <c r="G34" i="11" s="1"/>
  <c r="E34" i="11"/>
  <c r="F33" i="11"/>
  <c r="G33" i="11" s="1"/>
  <c r="E33" i="11"/>
  <c r="G32" i="11"/>
  <c r="F32" i="11"/>
  <c r="E32" i="11"/>
  <c r="F31" i="11"/>
  <c r="G31" i="11" s="1"/>
  <c r="E31" i="11"/>
  <c r="F30" i="11"/>
  <c r="G30" i="11" s="1"/>
  <c r="E30" i="11"/>
  <c r="F29" i="11"/>
  <c r="G29" i="11" s="1"/>
  <c r="E29" i="11"/>
  <c r="F28" i="11"/>
  <c r="G28" i="11" s="1"/>
  <c r="E28" i="11"/>
  <c r="F25" i="11"/>
  <c r="G25" i="11" s="1"/>
  <c r="E25" i="11"/>
  <c r="G24" i="11"/>
  <c r="F24" i="11"/>
  <c r="E24" i="11"/>
  <c r="F23" i="11"/>
  <c r="G23" i="11" s="1"/>
  <c r="E23" i="11"/>
  <c r="F22" i="11"/>
  <c r="G22" i="11" s="1"/>
  <c r="E22" i="11"/>
  <c r="F21" i="11"/>
  <c r="G21" i="11" s="1"/>
  <c r="E21" i="11"/>
  <c r="F20" i="11"/>
  <c r="G20" i="11" s="1"/>
  <c r="E20" i="11"/>
  <c r="F19" i="11"/>
  <c r="G19" i="11" s="1"/>
  <c r="E19" i="11"/>
  <c r="F18" i="11"/>
  <c r="G18" i="11" s="1"/>
  <c r="E18" i="11"/>
  <c r="F17" i="11"/>
  <c r="G17" i="11" s="1"/>
  <c r="E17" i="11"/>
  <c r="F16" i="11"/>
  <c r="G16" i="11" s="1"/>
  <c r="E16" i="11"/>
  <c r="F15" i="11"/>
  <c r="G15" i="11" s="1"/>
  <c r="E15" i="11"/>
  <c r="F14" i="11"/>
  <c r="G14" i="11" s="1"/>
  <c r="E14" i="11"/>
  <c r="F13" i="11"/>
  <c r="G13" i="11" s="1"/>
  <c r="E13" i="11"/>
  <c r="F10" i="11"/>
  <c r="G10" i="11" s="1"/>
  <c r="E10" i="11"/>
  <c r="F48" i="10"/>
  <c r="G48" i="10" s="1"/>
  <c r="E48" i="10"/>
  <c r="F71" i="10"/>
  <c r="G71" i="10" s="1"/>
  <c r="E71" i="10"/>
  <c r="F70" i="10"/>
  <c r="G70" i="10" s="1"/>
  <c r="E70" i="10"/>
  <c r="F69" i="10"/>
  <c r="G69" i="10" s="1"/>
  <c r="E69" i="10"/>
  <c r="F68" i="10"/>
  <c r="G68" i="10" s="1"/>
  <c r="E68" i="10"/>
  <c r="F58" i="10"/>
  <c r="G58" i="10" s="1"/>
  <c r="E58" i="10"/>
  <c r="F56" i="10"/>
  <c r="G56" i="10" s="1"/>
  <c r="E56" i="10"/>
  <c r="F55" i="10"/>
  <c r="G55" i="10" s="1"/>
  <c r="E55" i="10"/>
  <c r="F54" i="10"/>
  <c r="G54" i="10" s="1"/>
  <c r="E54" i="10"/>
  <c r="F53" i="10"/>
  <c r="G53" i="10" s="1"/>
  <c r="E53" i="10"/>
  <c r="F47" i="10"/>
  <c r="G47" i="10" s="1"/>
  <c r="E47" i="10"/>
  <c r="F46" i="10"/>
  <c r="G46" i="10" s="1"/>
  <c r="E46" i="10"/>
  <c r="F43" i="10"/>
  <c r="E43" i="10"/>
  <c r="F42" i="10"/>
  <c r="E42" i="10"/>
  <c r="F41" i="10"/>
  <c r="E41" i="10"/>
  <c r="F40" i="10"/>
  <c r="E40" i="10"/>
  <c r="F39" i="10"/>
  <c r="G39" i="10" s="1"/>
  <c r="E39" i="10"/>
  <c r="F38" i="10"/>
  <c r="G38" i="10" s="1"/>
  <c r="E38" i="10"/>
  <c r="F37" i="10"/>
  <c r="G37" i="10" s="1"/>
  <c r="E37" i="10"/>
  <c r="F36" i="10"/>
  <c r="G36" i="10" s="1"/>
  <c r="E36" i="10"/>
  <c r="F35" i="10"/>
  <c r="G35" i="10" s="1"/>
  <c r="E35" i="10"/>
  <c r="F34" i="10"/>
  <c r="G34" i="10" s="1"/>
  <c r="E34" i="10"/>
  <c r="F33" i="10"/>
  <c r="G33" i="10" s="1"/>
  <c r="E33" i="10"/>
  <c r="F32" i="10"/>
  <c r="G32" i="10" s="1"/>
  <c r="E32" i="10"/>
  <c r="F31" i="10"/>
  <c r="G31" i="10" s="1"/>
  <c r="E31" i="10"/>
  <c r="F30" i="10"/>
  <c r="G30" i="10" s="1"/>
  <c r="E30" i="10"/>
  <c r="F29" i="10"/>
  <c r="G29" i="10" s="1"/>
  <c r="E29" i="10"/>
  <c r="F28" i="10"/>
  <c r="G28" i="10" s="1"/>
  <c r="E28" i="10"/>
  <c r="F25" i="10"/>
  <c r="G25" i="10" s="1"/>
  <c r="E25" i="10"/>
  <c r="F24" i="10"/>
  <c r="G24" i="10" s="1"/>
  <c r="E24" i="10"/>
  <c r="F23" i="10"/>
  <c r="G23" i="10" s="1"/>
  <c r="E23" i="10"/>
  <c r="F22" i="10"/>
  <c r="G22" i="10" s="1"/>
  <c r="E22" i="10"/>
  <c r="F21" i="10"/>
  <c r="G21" i="10" s="1"/>
  <c r="E21" i="10"/>
  <c r="F20" i="10"/>
  <c r="G20" i="10" s="1"/>
  <c r="E20" i="10"/>
  <c r="F19" i="10"/>
  <c r="G19" i="10" s="1"/>
  <c r="E19" i="10"/>
  <c r="F18" i="10"/>
  <c r="G18" i="10" s="1"/>
  <c r="E18" i="10"/>
  <c r="F17" i="10"/>
  <c r="G17" i="10" s="1"/>
  <c r="E17" i="10"/>
  <c r="F16" i="10"/>
  <c r="G16" i="10" s="1"/>
  <c r="E16" i="10"/>
  <c r="F15" i="10"/>
  <c r="G15" i="10" s="1"/>
  <c r="E15" i="10"/>
  <c r="F14" i="10"/>
  <c r="G14" i="10" s="1"/>
  <c r="E14" i="10"/>
  <c r="F13" i="10"/>
  <c r="G13" i="10" s="1"/>
  <c r="E13" i="10"/>
  <c r="F10" i="10"/>
  <c r="G10" i="10" s="1"/>
  <c r="E10" i="10"/>
  <c r="F70" i="9"/>
  <c r="G70" i="9" s="1"/>
  <c r="E70" i="9"/>
  <c r="F69" i="9"/>
  <c r="G69" i="9" s="1"/>
  <c r="E69" i="9"/>
  <c r="F68" i="9"/>
  <c r="G68" i="9" s="1"/>
  <c r="E68" i="9"/>
  <c r="F67" i="9"/>
  <c r="G67" i="9" s="1"/>
  <c r="E67" i="9"/>
  <c r="F57" i="9"/>
  <c r="G57" i="9" s="1"/>
  <c r="E57" i="9"/>
  <c r="F55" i="9"/>
  <c r="G55" i="9" s="1"/>
  <c r="E55" i="9"/>
  <c r="F54" i="9"/>
  <c r="G54" i="9" s="1"/>
  <c r="E54" i="9"/>
  <c r="F53" i="9"/>
  <c r="G53" i="9" s="1"/>
  <c r="E53" i="9"/>
  <c r="F52" i="9"/>
  <c r="G52" i="9" s="1"/>
  <c r="E52" i="9"/>
  <c r="F47" i="9"/>
  <c r="G47" i="9" s="1"/>
  <c r="E47" i="9"/>
  <c r="F46" i="9"/>
  <c r="G46" i="9" s="1"/>
  <c r="E46" i="9"/>
  <c r="F43" i="9"/>
  <c r="E43" i="9"/>
  <c r="F42" i="9"/>
  <c r="E42" i="9"/>
  <c r="F41" i="9"/>
  <c r="E41" i="9"/>
  <c r="F40" i="9"/>
  <c r="E40" i="9"/>
  <c r="F39" i="9"/>
  <c r="G39" i="9" s="1"/>
  <c r="E39" i="9"/>
  <c r="F38" i="9"/>
  <c r="G38" i="9" s="1"/>
  <c r="E38" i="9"/>
  <c r="F37" i="9"/>
  <c r="G37" i="9" s="1"/>
  <c r="E37" i="9"/>
  <c r="F36" i="9"/>
  <c r="G36" i="9" s="1"/>
  <c r="E36" i="9"/>
  <c r="F35" i="9"/>
  <c r="G35" i="9" s="1"/>
  <c r="E35" i="9"/>
  <c r="F34" i="9"/>
  <c r="G34" i="9" s="1"/>
  <c r="E34" i="9"/>
  <c r="F33" i="9"/>
  <c r="G33" i="9" s="1"/>
  <c r="E33" i="9"/>
  <c r="F32" i="9"/>
  <c r="G32" i="9" s="1"/>
  <c r="E32" i="9"/>
  <c r="F31" i="9"/>
  <c r="G31" i="9" s="1"/>
  <c r="E31" i="9"/>
  <c r="F30" i="9"/>
  <c r="G30" i="9" s="1"/>
  <c r="E30" i="9"/>
  <c r="F29" i="9"/>
  <c r="G29" i="9" s="1"/>
  <c r="E29" i="9"/>
  <c r="F28" i="9"/>
  <c r="G28" i="9" s="1"/>
  <c r="E28" i="9"/>
  <c r="F25" i="9"/>
  <c r="G25" i="9" s="1"/>
  <c r="E25" i="9"/>
  <c r="F24" i="9"/>
  <c r="G24" i="9" s="1"/>
  <c r="E24" i="9"/>
  <c r="F23" i="9"/>
  <c r="G23" i="9" s="1"/>
  <c r="E23" i="9"/>
  <c r="F22" i="9"/>
  <c r="G22" i="9" s="1"/>
  <c r="E22" i="9"/>
  <c r="F21" i="9"/>
  <c r="G21" i="9" s="1"/>
  <c r="E21" i="9"/>
  <c r="F20" i="9"/>
  <c r="G20" i="9" s="1"/>
  <c r="E20" i="9"/>
  <c r="F19" i="9"/>
  <c r="G19" i="9" s="1"/>
  <c r="E19" i="9"/>
  <c r="F18" i="9"/>
  <c r="G18" i="9" s="1"/>
  <c r="E18" i="9"/>
  <c r="F17" i="9"/>
  <c r="G17" i="9" s="1"/>
  <c r="E17" i="9"/>
  <c r="F16" i="9"/>
  <c r="G16" i="9" s="1"/>
  <c r="E16" i="9"/>
  <c r="F15" i="9"/>
  <c r="G15" i="9" s="1"/>
  <c r="E15" i="9"/>
  <c r="F14" i="9"/>
  <c r="G14" i="9" s="1"/>
  <c r="E14" i="9"/>
  <c r="F13" i="9"/>
  <c r="G13" i="9" s="1"/>
  <c r="E13" i="9"/>
  <c r="F10" i="9"/>
  <c r="G10" i="9" s="1"/>
  <c r="E10" i="9"/>
  <c r="F70" i="8"/>
  <c r="G70" i="8" s="1"/>
  <c r="E70" i="8"/>
  <c r="F69" i="8"/>
  <c r="G69" i="8" s="1"/>
  <c r="E69" i="8"/>
  <c r="F68" i="8"/>
  <c r="G68" i="8" s="1"/>
  <c r="E68" i="8"/>
  <c r="F67" i="8"/>
  <c r="G67" i="8" s="1"/>
  <c r="E67" i="8"/>
  <c r="F57" i="8"/>
  <c r="G57" i="8" s="1"/>
  <c r="E57" i="8"/>
  <c r="F55" i="8"/>
  <c r="G55" i="8" s="1"/>
  <c r="E55" i="8"/>
  <c r="F54" i="8"/>
  <c r="G54" i="8" s="1"/>
  <c r="E54" i="8"/>
  <c r="F53" i="8"/>
  <c r="G53" i="8" s="1"/>
  <c r="E53" i="8"/>
  <c r="F52" i="8"/>
  <c r="G52" i="8" s="1"/>
  <c r="E52" i="8"/>
  <c r="F47" i="8"/>
  <c r="G47" i="8" s="1"/>
  <c r="E47" i="8"/>
  <c r="F46" i="8"/>
  <c r="G46" i="8" s="1"/>
  <c r="E46" i="8"/>
  <c r="F43" i="8"/>
  <c r="E43" i="8"/>
  <c r="F42" i="8"/>
  <c r="E42" i="8"/>
  <c r="F41" i="8"/>
  <c r="E41" i="8"/>
  <c r="F40" i="8"/>
  <c r="E40" i="8"/>
  <c r="F39" i="8"/>
  <c r="G39" i="8" s="1"/>
  <c r="E39" i="8"/>
  <c r="F38" i="8"/>
  <c r="G38" i="8" s="1"/>
  <c r="E38" i="8"/>
  <c r="F37" i="8"/>
  <c r="G37" i="8" s="1"/>
  <c r="E37" i="8"/>
  <c r="F36" i="8"/>
  <c r="G36" i="8" s="1"/>
  <c r="E36" i="8"/>
  <c r="F35" i="8"/>
  <c r="G35" i="8" s="1"/>
  <c r="E35" i="8"/>
  <c r="F34" i="8"/>
  <c r="G34" i="8" s="1"/>
  <c r="E34" i="8"/>
  <c r="F33" i="8"/>
  <c r="G33" i="8" s="1"/>
  <c r="E33" i="8"/>
  <c r="F32" i="8"/>
  <c r="G32" i="8" s="1"/>
  <c r="E32" i="8"/>
  <c r="F31" i="8"/>
  <c r="G31" i="8" s="1"/>
  <c r="E31" i="8"/>
  <c r="F30" i="8"/>
  <c r="G30" i="8" s="1"/>
  <c r="E30" i="8"/>
  <c r="F29" i="8"/>
  <c r="G29" i="8" s="1"/>
  <c r="E29" i="8"/>
  <c r="F28" i="8"/>
  <c r="G28" i="8" s="1"/>
  <c r="E28" i="8"/>
  <c r="F25" i="8"/>
  <c r="G25" i="8" s="1"/>
  <c r="E25" i="8"/>
  <c r="F24" i="8"/>
  <c r="G24" i="8" s="1"/>
  <c r="E24" i="8"/>
  <c r="F23" i="8"/>
  <c r="G23" i="8" s="1"/>
  <c r="E23" i="8"/>
  <c r="F22" i="8"/>
  <c r="G22" i="8" s="1"/>
  <c r="E22" i="8"/>
  <c r="F21" i="8"/>
  <c r="G21" i="8" s="1"/>
  <c r="E21" i="8"/>
  <c r="F20" i="8"/>
  <c r="G20" i="8" s="1"/>
  <c r="E20" i="8"/>
  <c r="F19" i="8"/>
  <c r="G19" i="8" s="1"/>
  <c r="E19" i="8"/>
  <c r="F18" i="8"/>
  <c r="G18" i="8" s="1"/>
  <c r="E18" i="8"/>
  <c r="F17" i="8"/>
  <c r="G17" i="8" s="1"/>
  <c r="E17" i="8"/>
  <c r="F16" i="8"/>
  <c r="G16" i="8" s="1"/>
  <c r="E16" i="8"/>
  <c r="F15" i="8"/>
  <c r="G15" i="8" s="1"/>
  <c r="E15" i="8"/>
  <c r="F14" i="8"/>
  <c r="G14" i="8" s="1"/>
  <c r="E14" i="8"/>
  <c r="F13" i="8"/>
  <c r="G13" i="8" s="1"/>
  <c r="E13" i="8"/>
  <c r="F10" i="8"/>
  <c r="G10" i="8" s="1"/>
  <c r="E10" i="8"/>
  <c r="G81" i="10" l="1"/>
  <c r="G72" i="11"/>
  <c r="G76" i="11" s="1"/>
  <c r="G80" i="11" s="1"/>
  <c r="G82" i="11" s="1"/>
  <c r="G73" i="10"/>
  <c r="G77" i="10" s="1"/>
  <c r="G80" i="10" s="1"/>
  <c r="G82" i="10" s="1"/>
  <c r="G72" i="9"/>
  <c r="G76" i="9" s="1"/>
  <c r="G79" i="9" s="1"/>
  <c r="G72" i="8"/>
  <c r="G7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4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 TCW Peter Susman
11-6-2018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4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 TCW Peter Susman
11-6-2018</t>
        </r>
      </text>
    </comment>
  </commentList>
</comments>
</file>

<file path=xl/sharedStrings.xml><?xml version="1.0" encoding="utf-8"?>
<sst xmlns="http://schemas.openxmlformats.org/spreadsheetml/2006/main" count="822" uniqueCount="208">
  <si>
    <t>Whiddon Scholars Program</t>
  </si>
  <si>
    <t>College of Business Scholarship</t>
  </si>
  <si>
    <t>20030</t>
  </si>
  <si>
    <t>Brunson Scholarship Fund</t>
  </si>
  <si>
    <t>31000</t>
  </si>
  <si>
    <t>SAMSF Biochemistry</t>
  </si>
  <si>
    <t>31010</t>
  </si>
  <si>
    <t>SAMSF Locke - Microbiology</t>
  </si>
  <si>
    <t>31020</t>
  </si>
  <si>
    <t>SAMSF Locke - Physiology</t>
  </si>
  <si>
    <t>31040</t>
  </si>
  <si>
    <t>SAMSF Locke - Comparative Medicine</t>
  </si>
  <si>
    <t>31050</t>
  </si>
  <si>
    <t>SAMSF Locke - Cell Biology &amp; Neuroscience</t>
  </si>
  <si>
    <t>32010</t>
  </si>
  <si>
    <t>HSF - Radiology</t>
  </si>
  <si>
    <t>32020</t>
  </si>
  <si>
    <t>32030</t>
  </si>
  <si>
    <t>HSF Locke - Pathology</t>
  </si>
  <si>
    <t>32040</t>
  </si>
  <si>
    <t>HSF Locke - Orthopedics</t>
  </si>
  <si>
    <t>32050</t>
  </si>
  <si>
    <t>HSF Locke - Pediatrics</t>
  </si>
  <si>
    <t>32060</t>
  </si>
  <si>
    <t>HSF Locke - Radiology</t>
  </si>
  <si>
    <t>33000</t>
  </si>
  <si>
    <t>Mitchell - Internal Medicine</t>
  </si>
  <si>
    <t>33020</t>
  </si>
  <si>
    <t>Wiseman Locke - Pediatrics</t>
  </si>
  <si>
    <t xml:space="preserve"> </t>
  </si>
  <si>
    <t>35010</t>
  </si>
  <si>
    <t>Racing Commission Faculty</t>
  </si>
  <si>
    <t>35030</t>
  </si>
  <si>
    <t>Rubin Chair</t>
  </si>
  <si>
    <t>35040</t>
  </si>
  <si>
    <t>35050</t>
  </si>
  <si>
    <t>Orthopedic Faculty</t>
  </si>
  <si>
    <t>35060</t>
  </si>
  <si>
    <t>Pathology Faculty</t>
  </si>
  <si>
    <t>35100</t>
  </si>
  <si>
    <t>Matching - Cardiology</t>
  </si>
  <si>
    <t>35110</t>
  </si>
  <si>
    <t>Family Practice Chair</t>
  </si>
  <si>
    <t>35120</t>
  </si>
  <si>
    <t>Ernest G. Cleverdon Chair</t>
  </si>
  <si>
    <t>35140</t>
  </si>
  <si>
    <t>Marine Sciences Professorship</t>
  </si>
  <si>
    <t>35150</t>
  </si>
  <si>
    <t>English Professorship</t>
  </si>
  <si>
    <t>35160</t>
  </si>
  <si>
    <t>History Professorship</t>
  </si>
  <si>
    <t>35170</t>
  </si>
  <si>
    <t>Political Science Professorship</t>
  </si>
  <si>
    <t>35180</t>
  </si>
  <si>
    <t>Language Professorship</t>
  </si>
  <si>
    <t>35190</t>
  </si>
  <si>
    <t>Earth Sciences Professorship</t>
  </si>
  <si>
    <t>35200</t>
  </si>
  <si>
    <t>Math Professorship</t>
  </si>
  <si>
    <t>35210</t>
  </si>
  <si>
    <t>Sociology &amp; Anthropology Professorship</t>
  </si>
  <si>
    <t>Department of Chemistry</t>
  </si>
  <si>
    <t>Department of Physics</t>
  </si>
  <si>
    <t>35230</t>
  </si>
  <si>
    <t>Pathology Education &amp; Research</t>
  </si>
  <si>
    <t>35240</t>
  </si>
  <si>
    <t>Tanner Chair of Pulmonary Medicine</t>
  </si>
  <si>
    <t>Technology Program Funds</t>
  </si>
  <si>
    <t>90010</t>
  </si>
  <si>
    <t>90040</t>
  </si>
  <si>
    <t>Moorer Fund</t>
  </si>
  <si>
    <t>90050</t>
  </si>
  <si>
    <t>COM Misc. Endowment</t>
  </si>
  <si>
    <t>90100</t>
  </si>
  <si>
    <t>Basic Sciences Endowment</t>
  </si>
  <si>
    <t>Faculty Development Fund</t>
  </si>
  <si>
    <t>90150</t>
  </si>
  <si>
    <t>Laidlaw Fund</t>
  </si>
  <si>
    <t>33010</t>
  </si>
  <si>
    <t>Mitchell - Cancer Center</t>
  </si>
  <si>
    <t>33030</t>
  </si>
  <si>
    <t>Barbara Colle Chair</t>
  </si>
  <si>
    <t>33040</t>
  </si>
  <si>
    <t>Elsie Colle Chair</t>
  </si>
  <si>
    <t>90090</t>
  </si>
  <si>
    <t>Cancer Research Fund</t>
  </si>
  <si>
    <t>Forever Fund</t>
  </si>
  <si>
    <t>Robert Locke</t>
  </si>
  <si>
    <t>Existing Graduate Assistantships</t>
  </si>
  <si>
    <t>New Graduate Assistantships (Fall Semester)</t>
  </si>
  <si>
    <t>Fund</t>
  </si>
  <si>
    <t>Scholarship Funds</t>
  </si>
  <si>
    <t>Eminent Scholars Fund</t>
  </si>
  <si>
    <t>Other Endowed Professorship Funds</t>
  </si>
  <si>
    <t>Other Funds</t>
  </si>
  <si>
    <t>Mitchell Cancer Institute</t>
  </si>
  <si>
    <t>Athletics Endowment</t>
  </si>
  <si>
    <t>HSF - Neurosurgery</t>
  </si>
  <si>
    <t>Ripps-Meisler Fund for Research in Surgery</t>
  </si>
  <si>
    <t>DSH Funds</t>
  </si>
  <si>
    <t>Clinical Support Fund</t>
  </si>
  <si>
    <t>Hospital Equipment Fund</t>
  </si>
  <si>
    <t>South Alabama Endowment</t>
  </si>
  <si>
    <t>Contribution for Alumni Center</t>
  </si>
  <si>
    <t>December 2017 Semi-Annual Contribution</t>
  </si>
  <si>
    <t>June 30, 2017 Net Assets</t>
  </si>
  <si>
    <t>4% June 2017 Net Assets</t>
  </si>
  <si>
    <t>2% June 2017 Net Assets</t>
  </si>
  <si>
    <t>*</t>
  </si>
  <si>
    <t>Pending clarification of chair position</t>
  </si>
  <si>
    <t>December 2017 Semiannual Contribution</t>
  </si>
  <si>
    <t>C. F. Scott Endowed Chair</t>
  </si>
  <si>
    <t>Pending appointment of chair position</t>
  </si>
  <si>
    <t>Net Contribution</t>
  </si>
  <si>
    <t>Less pending contributions</t>
  </si>
  <si>
    <t>June 30, 2018 Net Assets</t>
  </si>
  <si>
    <t>4% June 2018 Net Assets</t>
  </si>
  <si>
    <t>2% June 2018 Net Assets</t>
  </si>
  <si>
    <t>December 2018 Semiannual Contribution</t>
  </si>
  <si>
    <t>December 2018 Semi-Annual Contribution</t>
  </si>
  <si>
    <t>Joan M. Sinnott Chair in Comparative Psychology</t>
  </si>
  <si>
    <t>Based on actual salary ($7,500 *12) =$90,000</t>
  </si>
  <si>
    <t>Actual Expense $3,368,850 x 50% = $1,684,425</t>
  </si>
  <si>
    <t>SAMSF Locke - Pharmacology</t>
  </si>
  <si>
    <t>December 2019 Semi-Annual Contribution</t>
  </si>
  <si>
    <t>June 30, 2019 Net Assets</t>
  </si>
  <si>
    <t>4% June 2019 Net Assets</t>
  </si>
  <si>
    <t>2% June 2019 Net Assets</t>
  </si>
  <si>
    <t>December 2019 Semiannual Contribution</t>
  </si>
  <si>
    <t>Quarterly Scholarship Request</t>
  </si>
  <si>
    <t>Sylvestre Gift - Purchase of Steinway Piano</t>
  </si>
  <si>
    <t>Total Contributions</t>
  </si>
  <si>
    <t>Miscellaneous Contributions</t>
  </si>
  <si>
    <t>Wiese Distinguished Lecture - Marine Sciences</t>
  </si>
  <si>
    <t>Other Scholarships</t>
  </si>
  <si>
    <t>Charlotte H. &amp; Samuel Eichold Scholarship</t>
  </si>
  <si>
    <t>College of Medicine General Scholarship</t>
  </si>
  <si>
    <t>Black Physicians Scholarship</t>
  </si>
  <si>
    <t>Cope Memorial Scholarship</t>
  </si>
  <si>
    <t>Hearin Chandler Medical Scholarship</t>
  </si>
  <si>
    <t>Parrish Scholarship</t>
  </si>
  <si>
    <t>Delchamps Scholarship</t>
  </si>
  <si>
    <t>Thaddeus H. Waterman Scholarship</t>
  </si>
  <si>
    <t>Douglas Engineering Scholarship</t>
  </si>
  <si>
    <t>Angelia &amp; Steve Stokes Scholarship</t>
  </si>
  <si>
    <t>Frederick P. Whiddon Liberal Arts Scholarship</t>
  </si>
  <si>
    <t>Minnie W. Stallworth Endowed Scholarship</t>
  </si>
  <si>
    <t>Montgomery C. Stallworth Endowed Scholarship</t>
  </si>
  <si>
    <t>Joseph W. Thomas Scholarship</t>
  </si>
  <si>
    <t>Kubik-Hooker Slovakia Scholarship</t>
  </si>
  <si>
    <t>Shirley Dean Panus Physical Therapy Scholarship</t>
  </si>
  <si>
    <t>Shirley Holt Scholarship</t>
  </si>
  <si>
    <t>License Tag Scholarship</t>
  </si>
  <si>
    <t>Martin Luther King Scholarship</t>
  </si>
  <si>
    <t>Child of Employee Scholarship</t>
  </si>
  <si>
    <t>Medical Alumni Scholarship</t>
  </si>
  <si>
    <t>Alumni Leadership Scholarship</t>
  </si>
  <si>
    <t>Joseph Langan Scholarship</t>
  </si>
  <si>
    <t>Charles R. McGlothren, Jr. Memorial Scholarship</t>
  </si>
  <si>
    <t>Ethel W. Kroker Scholarship</t>
  </si>
  <si>
    <t>Choctaw Scholarship</t>
  </si>
  <si>
    <t>Crampton - Gerontology Faculty Support</t>
  </si>
  <si>
    <t>Paideia Endowment - Hellenic Studies</t>
  </si>
  <si>
    <t>Joe Bullard, Sr. Fisheries Research Fund</t>
  </si>
  <si>
    <t>Frank Greiner, M.D. Radiology Employee Award</t>
  </si>
  <si>
    <t>Other Contributions</t>
  </si>
  <si>
    <t>College of Medicine Scholarship</t>
  </si>
  <si>
    <t>Alcoa Fund Scholarship</t>
  </si>
  <si>
    <t>Mahan Brandon Fund</t>
  </si>
  <si>
    <t>Health Care Disability Fund</t>
  </si>
  <si>
    <t xml:space="preserve">New Graduate Assistantships </t>
  </si>
  <si>
    <t>Jan Bolton Scholarship</t>
  </si>
  <si>
    <t>Taylor Davis Scholarship</t>
  </si>
  <si>
    <t>AOA Scholarship Fund</t>
  </si>
  <si>
    <t>Abraham A. Mitchell Chair - Internal Medicine</t>
  </si>
  <si>
    <t>Abraham A. Mitchell Chair - MCI Director</t>
  </si>
  <si>
    <t>Pulliam Scholarship</t>
  </si>
  <si>
    <t>Leadership F &amp; S Scholarship</t>
  </si>
  <si>
    <t>USA Foundation Scholarship</t>
  </si>
  <si>
    <t>John M.Compton &amp; Cora Compton-Thomas Schol.</t>
  </si>
  <si>
    <t>Judge Harry J. Wilters, Jr. Lecture Fund</t>
  </si>
  <si>
    <t>James Taylor Scholarship</t>
  </si>
  <si>
    <t>Caldwell Endowment</t>
  </si>
  <si>
    <t>Baugh Lectureship</t>
  </si>
  <si>
    <t>Robert A. Kreisberg Medical Student Award</t>
  </si>
  <si>
    <t>Family Medicine Chair</t>
  </si>
  <si>
    <t xml:space="preserve"> YTD Contributions as of December 31, 2022</t>
  </si>
  <si>
    <t>Additional Contributions              as of 12/31/2022</t>
  </si>
  <si>
    <t>Total Contributions          as of 12/31/2022</t>
  </si>
  <si>
    <t>December 2022 Semiannual Contribution</t>
  </si>
  <si>
    <t>Premedical Scholarship Fund</t>
  </si>
  <si>
    <t>Aubrey D. and Ellen F. Green Scholarship</t>
  </si>
  <si>
    <t>Alabama Power Engineering Scholarship</t>
  </si>
  <si>
    <t>Patricia Lane Dyess Scholarship</t>
  </si>
  <si>
    <t>The Christopher Fund</t>
  </si>
  <si>
    <t>Earl E. Andrews, Jr. Scholarship</t>
  </si>
  <si>
    <t>Sam Fleming Scholarship</t>
  </si>
  <si>
    <t>Mary Ahn Nursing Scholarship</t>
  </si>
  <si>
    <t>Political Science &amp; Criminal Justice Scholarship</t>
  </si>
  <si>
    <t>ACM Scholarship</t>
  </si>
  <si>
    <t>Mobile Oilmen's Assoc.-M. Esfeller Memorial Schol.</t>
  </si>
  <si>
    <t>South Alabama Endowment - 4 Projects for USA Health</t>
  </si>
  <si>
    <t>South Alabama Endowment-Funding for Whiddon College</t>
  </si>
  <si>
    <t xml:space="preserve">        of Medicine Contribution</t>
  </si>
  <si>
    <t>Mobile County TB Fund</t>
  </si>
  <si>
    <t>Pulliam Fund</t>
  </si>
  <si>
    <t>Other Lectureships</t>
  </si>
  <si>
    <t>N. Jack Stallworth Endowed Lectureship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</si>
</sst>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top" wrapText="1"/>
    </xf>
    <xf numFmtId="3" fontId="2" fillId="0" borderId="0" xfId="0" applyNumberFormat="1" applyFon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0" fontId="6" fillId="0" borderId="0" xfId="0" applyFont="1" applyAlignment="1">
      <alignment vertical="top" wrapText="1"/>
    </xf>
    <xf numFmtId="3" fontId="5" fillId="0" borderId="0" xfId="0" applyNumberFormat="1" applyFont="1" applyAlignment="1">
      <alignment horizontal="center" wrapText="1"/>
    </xf>
    <xf numFmtId="37" fontId="5" fillId="0" borderId="0" xfId="0" applyNumberFormat="1" applyFont="1" applyAlignment="1">
      <alignment horizontal="center" wrapText="1"/>
    </xf>
    <xf numFmtId="37" fontId="5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top" wrapText="1"/>
    </xf>
    <xf numFmtId="41" fontId="4" fillId="0" borderId="0" xfId="0" applyNumberFormat="1" applyFont="1"/>
    <xf numFmtId="41" fontId="6" fillId="0" borderId="0" xfId="0" applyNumberFormat="1" applyFont="1" applyAlignment="1">
      <alignment horizontal="right" vertical="top" wrapText="1"/>
    </xf>
    <xf numFmtId="41" fontId="6" fillId="0" borderId="0" xfId="0" applyNumberFormat="1" applyFont="1" applyAlignment="1">
      <alignment wrapText="1"/>
    </xf>
    <xf numFmtId="41" fontId="6" fillId="0" borderId="1" xfId="0" applyNumberFormat="1" applyFont="1" applyBorder="1" applyAlignment="1">
      <alignment horizontal="right" vertical="top" wrapText="1"/>
    </xf>
    <xf numFmtId="41" fontId="6" fillId="0" borderId="0" xfId="0" applyNumberFormat="1" applyFont="1" applyAlignment="1">
      <alignment vertical="top" wrapText="1"/>
    </xf>
    <xf numFmtId="37" fontId="4" fillId="0" borderId="0" xfId="0" applyNumberFormat="1" applyFont="1"/>
    <xf numFmtId="0" fontId="9" fillId="0" borderId="0" xfId="0" applyFont="1" applyAlignment="1">
      <alignment wrapText="1"/>
    </xf>
    <xf numFmtId="0" fontId="9" fillId="0" borderId="0" xfId="0" applyFont="1"/>
    <xf numFmtId="0" fontId="3" fillId="0" borderId="0" xfId="0" applyFont="1"/>
    <xf numFmtId="42" fontId="4" fillId="0" borderId="0" xfId="0" applyNumberFormat="1" applyFont="1"/>
    <xf numFmtId="42" fontId="6" fillId="0" borderId="0" xfId="0" applyNumberFormat="1" applyFont="1" applyAlignment="1">
      <alignment horizontal="right" vertical="top" wrapText="1"/>
    </xf>
    <xf numFmtId="41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4" fillId="0" borderId="1" xfId="0" applyNumberFormat="1" applyFont="1" applyBorder="1"/>
    <xf numFmtId="42" fontId="4" fillId="0" borderId="2" xfId="1" applyNumberFormat="1" applyFont="1" applyBorder="1"/>
    <xf numFmtId="0" fontId="5" fillId="0" borderId="0" xfId="0" applyFont="1" applyAlignment="1">
      <alignment horizontal="right"/>
    </xf>
    <xf numFmtId="42" fontId="4" fillId="0" borderId="0" xfId="1" applyNumberFormat="1" applyFont="1" applyBorder="1"/>
    <xf numFmtId="37" fontId="4" fillId="0" borderId="1" xfId="1" applyNumberFormat="1" applyFont="1" applyBorder="1"/>
    <xf numFmtId="42" fontId="4" fillId="0" borderId="2" xfId="0" applyNumberFormat="1" applyFont="1" applyBorder="1"/>
    <xf numFmtId="0" fontId="4" fillId="0" borderId="0" xfId="0" applyFont="1" applyAlignment="1">
      <alignment horizontal="left" vertical="top" wrapText="1"/>
    </xf>
    <xf numFmtId="40" fontId="11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1" fontId="4" fillId="0" borderId="1" xfId="0" applyNumberFormat="1" applyFont="1" applyBorder="1"/>
    <xf numFmtId="42" fontId="4" fillId="0" borderId="3" xfId="0" applyNumberFormat="1" applyFont="1" applyBorder="1"/>
    <xf numFmtId="0" fontId="4" fillId="0" borderId="0" xfId="0" applyFont="1" applyAlignment="1">
      <alignment horizontal="right"/>
    </xf>
    <xf numFmtId="41" fontId="6" fillId="2" borderId="0" xfId="0" applyNumberFormat="1" applyFont="1" applyFill="1" applyAlignment="1">
      <alignment horizontal="right" vertical="top" wrapText="1"/>
    </xf>
    <xf numFmtId="4" fontId="4" fillId="0" borderId="0" xfId="0" applyNumberFormat="1" applyFont="1"/>
    <xf numFmtId="3" fontId="4" fillId="0" borderId="2" xfId="0" applyNumberFormat="1" applyFont="1" applyBorder="1"/>
    <xf numFmtId="0" fontId="5" fillId="0" borderId="1" xfId="0" applyFont="1" applyBorder="1" applyAlignment="1">
      <alignment horizontal="center" wrapText="1"/>
    </xf>
    <xf numFmtId="0" fontId="8" fillId="0" borderId="0" xfId="0" applyFont="1" applyAlignment="1">
      <alignment vertical="top"/>
    </xf>
    <xf numFmtId="41" fontId="6" fillId="0" borderId="1" xfId="0" applyNumberFormat="1" applyFont="1" applyBorder="1" applyAlignment="1">
      <alignment wrapText="1"/>
    </xf>
    <xf numFmtId="0" fontId="14" fillId="0" borderId="0" xfId="0" applyFont="1"/>
    <xf numFmtId="164" fontId="4" fillId="0" borderId="0" xfId="2" applyNumberFormat="1" applyFont="1"/>
    <xf numFmtId="164" fontId="4" fillId="0" borderId="1" xfId="2" applyNumberFormat="1" applyFont="1" applyBorder="1"/>
    <xf numFmtId="41" fontId="8" fillId="0" borderId="0" xfId="0" applyNumberFormat="1" applyFont="1" applyAlignment="1">
      <alignment vertical="top" wrapText="1"/>
    </xf>
    <xf numFmtId="164" fontId="5" fillId="0" borderId="0" xfId="2" applyNumberFormat="1" applyFont="1"/>
    <xf numFmtId="41" fontId="5" fillId="0" borderId="0" xfId="0" applyNumberFormat="1" applyFont="1"/>
    <xf numFmtId="41" fontId="2" fillId="0" borderId="0" xfId="0" applyNumberFormat="1" applyFont="1"/>
    <xf numFmtId="41" fontId="5" fillId="0" borderId="1" xfId="0" applyNumberFormat="1" applyFont="1" applyBorder="1" applyAlignment="1">
      <alignment horizontal="center" wrapText="1"/>
    </xf>
    <xf numFmtId="165" fontId="4" fillId="0" borderId="0" xfId="1" applyNumberFormat="1" applyFont="1"/>
    <xf numFmtId="42" fontId="8" fillId="0" borderId="2" xfId="0" applyNumberFormat="1" applyFont="1" applyBorder="1" applyAlignment="1">
      <alignment horizontal="right" vertical="center" wrapText="1"/>
    </xf>
    <xf numFmtId="165" fontId="8" fillId="0" borderId="2" xfId="1" applyNumberFormat="1" applyFont="1" applyFill="1" applyBorder="1" applyAlignment="1">
      <alignment horizontal="right" vertical="center" wrapText="1"/>
    </xf>
    <xf numFmtId="165" fontId="5" fillId="0" borderId="2" xfId="1" applyNumberFormat="1" applyFont="1" applyBorder="1" applyAlignment="1">
      <alignment vertical="top"/>
    </xf>
    <xf numFmtId="41" fontId="16" fillId="0" borderId="0" xfId="0" applyNumberFormat="1" applyFont="1"/>
    <xf numFmtId="164" fontId="16" fillId="0" borderId="0" xfId="2" applyNumberFormat="1" applyFont="1" applyFill="1" applyBorder="1" applyAlignment="1">
      <alignment wrapText="1"/>
    </xf>
    <xf numFmtId="41" fontId="16" fillId="0" borderId="0" xfId="0" applyNumberFormat="1" applyFont="1" applyAlignment="1">
      <alignment wrapText="1"/>
    </xf>
    <xf numFmtId="164" fontId="16" fillId="0" borderId="0" xfId="2" applyNumberFormat="1" applyFont="1"/>
    <xf numFmtId="41" fontId="16" fillId="0" borderId="0" xfId="0" applyNumberFormat="1" applyFont="1" applyAlignment="1">
      <alignment horizontal="right" vertical="top" wrapText="1"/>
    </xf>
    <xf numFmtId="41" fontId="16" fillId="0" borderId="0" xfId="1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 applyAlignment="1">
      <alignment horizontal="right" vertical="top" wrapText="1"/>
    </xf>
    <xf numFmtId="165" fontId="16" fillId="0" borderId="0" xfId="1" applyNumberFormat="1" applyFont="1" applyAlignment="1">
      <alignment horizontal="right" vertical="top" wrapText="1"/>
    </xf>
    <xf numFmtId="165" fontId="16" fillId="0" borderId="0" xfId="1" applyNumberFormat="1" applyFont="1"/>
    <xf numFmtId="41" fontId="16" fillId="0" borderId="0" xfId="0" applyNumberFormat="1" applyFont="1" applyAlignment="1">
      <alignment horizontal="right" vertical="center" wrapText="1"/>
    </xf>
    <xf numFmtId="41" fontId="16" fillId="0" borderId="0" xfId="1" applyNumberFormat="1" applyFont="1" applyFill="1" applyBorder="1" applyAlignment="1">
      <alignment horizontal="right" vertical="center" wrapText="1"/>
    </xf>
    <xf numFmtId="165" fontId="16" fillId="0" borderId="0" xfId="1" applyNumberFormat="1" applyFont="1" applyFill="1" applyBorder="1" applyAlignment="1">
      <alignment wrapText="1"/>
    </xf>
    <xf numFmtId="164" fontId="16" fillId="0" borderId="0" xfId="1" applyNumberFormat="1" applyFont="1" applyAlignment="1">
      <alignment horizontal="right" vertical="top" wrapText="1"/>
    </xf>
    <xf numFmtId="164" fontId="16" fillId="0" borderId="0" xfId="1" applyNumberFormat="1" applyFont="1"/>
    <xf numFmtId="43" fontId="16" fillId="0" borderId="0" xfId="1" applyNumberFormat="1" applyFont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2" fontId="16" fillId="0" borderId="0" xfId="1" applyNumberFormat="1" applyFont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57152</xdr:rowOff>
    </xdr:from>
    <xdr:to>
      <xdr:col>1</xdr:col>
      <xdr:colOff>2028825</xdr:colOff>
      <xdr:row>2</xdr:row>
      <xdr:rowOff>47626</xdr:rowOff>
    </xdr:to>
    <xdr:pic>
      <xdr:nvPicPr>
        <xdr:cNvPr id="2" name="Picture 1" descr="982338af-0020-4da6-a3ea-cd81c117ffa3">
          <a:extLst>
            <a:ext uri="{FF2B5EF4-FFF2-40B4-BE49-F238E27FC236}">
              <a16:creationId xmlns:a16="http://schemas.microsoft.com/office/drawing/2014/main" id="{730D2F6A-B410-465B-AB8E-221A292C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2"/>
          <a:ext cx="2209800" cy="352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66676</xdr:rowOff>
    </xdr:from>
    <xdr:to>
      <xdr:col>2</xdr:col>
      <xdr:colOff>1838325</xdr:colOff>
      <xdr:row>3</xdr:row>
      <xdr:rowOff>1</xdr:rowOff>
    </xdr:to>
    <xdr:pic>
      <xdr:nvPicPr>
        <xdr:cNvPr id="2" name="Picture 1" descr="982338af-0020-4da6-a3ea-cd81c117ffa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6"/>
          <a:ext cx="2400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66676</xdr:rowOff>
    </xdr:from>
    <xdr:to>
      <xdr:col>2</xdr:col>
      <xdr:colOff>1838325</xdr:colOff>
      <xdr:row>3</xdr:row>
      <xdr:rowOff>1</xdr:rowOff>
    </xdr:to>
    <xdr:pic>
      <xdr:nvPicPr>
        <xdr:cNvPr id="2" name="Picture 1" descr="982338af-0020-4da6-a3ea-cd81c117ffa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6"/>
          <a:ext cx="2400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66676</xdr:rowOff>
    </xdr:from>
    <xdr:to>
      <xdr:col>2</xdr:col>
      <xdr:colOff>1838325</xdr:colOff>
      <xdr:row>3</xdr:row>
      <xdr:rowOff>1</xdr:rowOff>
    </xdr:to>
    <xdr:pic>
      <xdr:nvPicPr>
        <xdr:cNvPr id="2" name="Picture 1" descr="982338af-0020-4da6-a3ea-cd81c117ffa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6"/>
          <a:ext cx="2400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66676</xdr:rowOff>
    </xdr:from>
    <xdr:to>
      <xdr:col>2</xdr:col>
      <xdr:colOff>1838325</xdr:colOff>
      <xdr:row>3</xdr:row>
      <xdr:rowOff>1</xdr:rowOff>
    </xdr:to>
    <xdr:pic>
      <xdr:nvPicPr>
        <xdr:cNvPr id="2" name="Picture 1" descr="982338af-0020-4da6-a3ea-cd81c117ffa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6"/>
          <a:ext cx="2400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66676</xdr:rowOff>
    </xdr:from>
    <xdr:to>
      <xdr:col>2</xdr:col>
      <xdr:colOff>1838325</xdr:colOff>
      <xdr:row>3</xdr:row>
      <xdr:rowOff>1</xdr:rowOff>
    </xdr:to>
    <xdr:pic>
      <xdr:nvPicPr>
        <xdr:cNvPr id="2" name="Picture 1" descr="982338af-0020-4da6-a3ea-cd81c117ffa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6"/>
          <a:ext cx="2400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58385-CF70-49AB-8719-A1866DBF6702}">
  <dimension ref="A1:G147"/>
  <sheetViews>
    <sheetView tabSelected="1" workbookViewId="0">
      <selection activeCell="D84" sqref="D84"/>
    </sheetView>
  </sheetViews>
  <sheetFormatPr defaultRowHeight="12" x14ac:dyDescent="0.2"/>
  <cols>
    <col min="1" max="1" width="3.7109375" style="6" customWidth="1"/>
    <col min="2" max="2" width="42.7109375" style="6" customWidth="1"/>
    <col min="3" max="4" width="12.7109375" style="6" customWidth="1"/>
    <col min="5" max="5" width="12.7109375" style="17" customWidth="1"/>
    <col min="6" max="6" width="13" style="6" customWidth="1"/>
    <col min="7" max="16384" width="9.140625" style="6"/>
  </cols>
  <sheetData>
    <row r="1" spans="1:6" s="3" customFormat="1" ht="15" customHeight="1" x14ac:dyDescent="0.25">
      <c r="A1" s="23"/>
      <c r="E1" s="54"/>
    </row>
    <row r="2" spans="1:6" s="3" customFormat="1" ht="13.5" customHeight="1" x14ac:dyDescent="0.25">
      <c r="A2" s="4"/>
      <c r="E2" s="54"/>
    </row>
    <row r="3" spans="1:6" s="3" customFormat="1" ht="6" customHeight="1" x14ac:dyDescent="0.25">
      <c r="A3" s="4"/>
      <c r="B3" s="1"/>
      <c r="C3" s="1"/>
      <c r="E3" s="54"/>
    </row>
    <row r="4" spans="1:6" s="3" customFormat="1" ht="12.95" customHeight="1" x14ac:dyDescent="0.25">
      <c r="A4" s="48" t="s">
        <v>186</v>
      </c>
      <c r="C4" s="1"/>
      <c r="E4" s="54"/>
    </row>
    <row r="5" spans="1:6" ht="35.1" customHeight="1" x14ac:dyDescent="0.2">
      <c r="A5" s="75" t="s">
        <v>90</v>
      </c>
      <c r="B5" s="75"/>
      <c r="C5" s="12" t="s">
        <v>189</v>
      </c>
      <c r="D5" s="45" t="s">
        <v>187</v>
      </c>
      <c r="E5" s="55" t="s">
        <v>188</v>
      </c>
      <c r="F5" s="13"/>
    </row>
    <row r="6" spans="1:6" ht="11.45" customHeight="1" x14ac:dyDescent="0.2">
      <c r="A6" s="15" t="s">
        <v>91</v>
      </c>
      <c r="B6" s="7"/>
      <c r="C6" s="11"/>
    </row>
    <row r="7" spans="1:6" ht="11.45" customHeight="1" x14ac:dyDescent="0.2">
      <c r="A7" s="16" t="s">
        <v>29</v>
      </c>
      <c r="B7" s="6" t="s">
        <v>0</v>
      </c>
      <c r="C7" s="26">
        <v>375000</v>
      </c>
      <c r="D7" s="77">
        <v>0</v>
      </c>
      <c r="E7" s="56">
        <f>SUM(C7:D7)</f>
        <v>375000</v>
      </c>
    </row>
    <row r="8" spans="1:6" ht="11.45" customHeight="1" x14ac:dyDescent="0.2">
      <c r="A8" s="7"/>
      <c r="B8" s="6" t="s">
        <v>1</v>
      </c>
      <c r="C8" s="60">
        <v>25000</v>
      </c>
      <c r="D8" s="62">
        <v>0</v>
      </c>
      <c r="E8" s="60">
        <f>SUM(C8:D8)</f>
        <v>25000</v>
      </c>
    </row>
    <row r="9" spans="1:6" ht="11.45" hidden="1" customHeight="1" x14ac:dyDescent="0.2">
      <c r="A9" s="7"/>
      <c r="B9" s="6" t="s">
        <v>166</v>
      </c>
      <c r="C9" s="62">
        <v>0</v>
      </c>
      <c r="D9" s="61"/>
      <c r="E9" s="60">
        <f t="shared" ref="E9:E65" si="0">SUM(C9:D9)</f>
        <v>0</v>
      </c>
    </row>
    <row r="10" spans="1:6" ht="11.45" hidden="1" customHeight="1" x14ac:dyDescent="0.2">
      <c r="A10" s="7"/>
      <c r="B10" s="6" t="s">
        <v>136</v>
      </c>
      <c r="C10" s="62">
        <v>0</v>
      </c>
      <c r="D10" s="63"/>
      <c r="E10" s="60">
        <f t="shared" si="0"/>
        <v>0</v>
      </c>
    </row>
    <row r="11" spans="1:6" ht="11.45" customHeight="1" x14ac:dyDescent="0.2">
      <c r="A11" s="7"/>
      <c r="B11" s="6" t="s">
        <v>140</v>
      </c>
      <c r="C11" s="62">
        <v>0</v>
      </c>
      <c r="D11" s="63">
        <v>16000</v>
      </c>
      <c r="E11" s="60">
        <f t="shared" si="0"/>
        <v>16000</v>
      </c>
    </row>
    <row r="12" spans="1:6" ht="11.45" customHeight="1" x14ac:dyDescent="0.2">
      <c r="A12" s="7"/>
      <c r="B12" s="9" t="s">
        <v>3</v>
      </c>
      <c r="C12" s="62">
        <v>1237</v>
      </c>
      <c r="D12" s="62">
        <v>0</v>
      </c>
      <c r="E12" s="60">
        <f t="shared" si="0"/>
        <v>1237</v>
      </c>
    </row>
    <row r="13" spans="1:6" ht="11.45" customHeight="1" x14ac:dyDescent="0.2">
      <c r="A13" s="7"/>
      <c r="B13" s="9" t="s">
        <v>141</v>
      </c>
      <c r="C13" s="62">
        <v>0</v>
      </c>
      <c r="D13" s="61">
        <v>1650</v>
      </c>
      <c r="E13" s="60">
        <f t="shared" si="0"/>
        <v>1650</v>
      </c>
    </row>
    <row r="14" spans="1:6" ht="11.45" customHeight="1" x14ac:dyDescent="0.2">
      <c r="A14" s="7"/>
      <c r="B14" s="9" t="s">
        <v>190</v>
      </c>
      <c r="C14" s="62">
        <v>0</v>
      </c>
      <c r="D14" s="61">
        <v>2000</v>
      </c>
      <c r="E14" s="60">
        <f t="shared" si="0"/>
        <v>2000</v>
      </c>
    </row>
    <row r="15" spans="1:6" ht="11.45" hidden="1" customHeight="1" x14ac:dyDescent="0.2">
      <c r="A15" s="7"/>
      <c r="B15" s="9" t="s">
        <v>142</v>
      </c>
      <c r="C15" s="62">
        <v>0</v>
      </c>
      <c r="D15" s="61"/>
      <c r="E15" s="60">
        <f t="shared" si="0"/>
        <v>0</v>
      </c>
    </row>
    <row r="16" spans="1:6" ht="11.45" customHeight="1" x14ac:dyDescent="0.2">
      <c r="A16" s="7"/>
      <c r="B16" s="9" t="s">
        <v>142</v>
      </c>
      <c r="C16" s="62">
        <v>0</v>
      </c>
      <c r="D16" s="61">
        <v>2753</v>
      </c>
      <c r="E16" s="60">
        <f t="shared" si="0"/>
        <v>2753</v>
      </c>
    </row>
    <row r="17" spans="1:5" ht="11.45" customHeight="1" x14ac:dyDescent="0.2">
      <c r="A17" s="7"/>
      <c r="B17" s="9" t="s">
        <v>178</v>
      </c>
      <c r="C17" s="62">
        <v>0</v>
      </c>
      <c r="D17" s="61">
        <v>14994</v>
      </c>
      <c r="E17" s="60">
        <f t="shared" si="0"/>
        <v>14994</v>
      </c>
    </row>
    <row r="18" spans="1:5" ht="11.45" customHeight="1" x14ac:dyDescent="0.2">
      <c r="A18" s="7"/>
      <c r="B18" s="9" t="s">
        <v>143</v>
      </c>
      <c r="C18" s="62">
        <v>0</v>
      </c>
      <c r="D18" s="61">
        <v>4000</v>
      </c>
      <c r="E18" s="60">
        <f t="shared" si="0"/>
        <v>4000</v>
      </c>
    </row>
    <row r="19" spans="1:5" ht="11.45" hidden="1" customHeight="1" x14ac:dyDescent="0.2">
      <c r="A19" s="7"/>
      <c r="B19" s="9" t="s">
        <v>181</v>
      </c>
      <c r="C19" s="62">
        <v>0</v>
      </c>
      <c r="D19" s="61">
        <v>0</v>
      </c>
      <c r="E19" s="60">
        <f t="shared" si="0"/>
        <v>0</v>
      </c>
    </row>
    <row r="20" spans="1:5" ht="11.45" customHeight="1" x14ac:dyDescent="0.2">
      <c r="A20" s="7"/>
      <c r="B20" s="9" t="s">
        <v>144</v>
      </c>
      <c r="C20" s="62">
        <v>0</v>
      </c>
      <c r="D20" s="61">
        <v>13041</v>
      </c>
      <c r="E20" s="60">
        <f t="shared" si="0"/>
        <v>13041</v>
      </c>
    </row>
    <row r="21" spans="1:5" ht="11.45" customHeight="1" x14ac:dyDescent="0.2">
      <c r="A21" s="7"/>
      <c r="B21" s="9" t="s">
        <v>135</v>
      </c>
      <c r="C21" s="62">
        <v>0</v>
      </c>
      <c r="D21" s="63">
        <v>9000</v>
      </c>
      <c r="E21" s="60">
        <f t="shared" si="0"/>
        <v>9000</v>
      </c>
    </row>
    <row r="22" spans="1:5" ht="11.45" customHeight="1" x14ac:dyDescent="0.2">
      <c r="A22" s="7"/>
      <c r="B22" s="9" t="s">
        <v>145</v>
      </c>
      <c r="C22" s="62">
        <v>0</v>
      </c>
      <c r="D22" s="63">
        <v>5356</v>
      </c>
      <c r="E22" s="60">
        <f t="shared" si="0"/>
        <v>5356</v>
      </c>
    </row>
    <row r="23" spans="1:5" ht="11.45" customHeight="1" x14ac:dyDescent="0.2">
      <c r="A23" s="7"/>
      <c r="B23" s="9" t="s">
        <v>191</v>
      </c>
      <c r="C23" s="62">
        <v>0</v>
      </c>
      <c r="D23" s="63">
        <v>1450</v>
      </c>
      <c r="E23" s="60">
        <f t="shared" si="0"/>
        <v>1450</v>
      </c>
    </row>
    <row r="24" spans="1:5" ht="11.45" customHeight="1" x14ac:dyDescent="0.2">
      <c r="A24" s="7"/>
      <c r="B24" s="9" t="s">
        <v>146</v>
      </c>
      <c r="C24" s="62">
        <v>0</v>
      </c>
      <c r="D24" s="63">
        <v>1750</v>
      </c>
      <c r="E24" s="60">
        <f t="shared" si="0"/>
        <v>1750</v>
      </c>
    </row>
    <row r="25" spans="1:5" ht="11.45" customHeight="1" x14ac:dyDescent="0.2">
      <c r="A25" s="7"/>
      <c r="B25" s="9" t="s">
        <v>147</v>
      </c>
      <c r="C25" s="62">
        <v>0</v>
      </c>
      <c r="D25" s="63">
        <v>3500</v>
      </c>
      <c r="E25" s="60">
        <f t="shared" si="0"/>
        <v>3500</v>
      </c>
    </row>
    <row r="26" spans="1:5" ht="11.45" hidden="1" customHeight="1" x14ac:dyDescent="0.2">
      <c r="A26" s="7"/>
      <c r="B26" s="9" t="s">
        <v>171</v>
      </c>
      <c r="C26" s="62">
        <v>0</v>
      </c>
      <c r="D26" s="63"/>
      <c r="E26" s="60">
        <f t="shared" si="0"/>
        <v>0</v>
      </c>
    </row>
    <row r="27" spans="1:5" ht="11.45" customHeight="1" x14ac:dyDescent="0.2">
      <c r="A27" s="7"/>
      <c r="B27" s="9" t="s">
        <v>179</v>
      </c>
      <c r="C27" s="62">
        <v>0</v>
      </c>
      <c r="D27" s="63">
        <v>1098</v>
      </c>
      <c r="E27" s="60">
        <f t="shared" si="0"/>
        <v>1098</v>
      </c>
    </row>
    <row r="28" spans="1:5" ht="11.45" customHeight="1" x14ac:dyDescent="0.2">
      <c r="A28" s="7"/>
      <c r="B28" s="9" t="s">
        <v>148</v>
      </c>
      <c r="C28" s="62">
        <v>0</v>
      </c>
      <c r="D28" s="63">
        <v>450</v>
      </c>
      <c r="E28" s="60">
        <f t="shared" si="0"/>
        <v>450</v>
      </c>
    </row>
    <row r="29" spans="1:5" ht="11.45" hidden="1" customHeight="1" x14ac:dyDescent="0.2">
      <c r="A29" s="7"/>
      <c r="B29" s="9" t="s">
        <v>149</v>
      </c>
      <c r="C29" s="62">
        <v>0</v>
      </c>
      <c r="D29" s="63"/>
      <c r="E29" s="60">
        <f t="shared" si="0"/>
        <v>0</v>
      </c>
    </row>
    <row r="30" spans="1:5" ht="11.45" customHeight="1" x14ac:dyDescent="0.2">
      <c r="A30" s="7"/>
      <c r="B30" s="9" t="s">
        <v>204</v>
      </c>
      <c r="C30" s="62">
        <v>0</v>
      </c>
      <c r="D30" s="63">
        <v>10855</v>
      </c>
      <c r="E30" s="60">
        <f t="shared" si="0"/>
        <v>10855</v>
      </c>
    </row>
    <row r="31" spans="1:5" ht="11.45" customHeight="1" x14ac:dyDescent="0.2">
      <c r="A31" s="7"/>
      <c r="B31" s="9" t="s">
        <v>192</v>
      </c>
      <c r="C31" s="62">
        <v>0</v>
      </c>
      <c r="D31" s="63">
        <v>1009</v>
      </c>
      <c r="E31" s="60">
        <f t="shared" si="0"/>
        <v>1009</v>
      </c>
    </row>
    <row r="32" spans="1:5" ht="11.45" customHeight="1" x14ac:dyDescent="0.2">
      <c r="A32" s="7"/>
      <c r="B32" s="9" t="s">
        <v>150</v>
      </c>
      <c r="C32" s="62">
        <v>0</v>
      </c>
      <c r="D32" s="63">
        <v>2000</v>
      </c>
      <c r="E32" s="60">
        <f t="shared" si="0"/>
        <v>2000</v>
      </c>
    </row>
    <row r="33" spans="1:5" ht="11.45" customHeight="1" x14ac:dyDescent="0.2">
      <c r="A33" s="7"/>
      <c r="B33" s="9" t="s">
        <v>172</v>
      </c>
      <c r="C33" s="62">
        <v>0</v>
      </c>
      <c r="D33" s="63">
        <v>2100</v>
      </c>
      <c r="E33" s="60">
        <f t="shared" si="0"/>
        <v>2100</v>
      </c>
    </row>
    <row r="34" spans="1:5" ht="11.45" customHeight="1" x14ac:dyDescent="0.2">
      <c r="A34" s="7"/>
      <c r="B34" s="9" t="s">
        <v>193</v>
      </c>
      <c r="C34" s="62">
        <v>0</v>
      </c>
      <c r="D34" s="63">
        <v>1500</v>
      </c>
      <c r="E34" s="60">
        <f t="shared" si="0"/>
        <v>1500</v>
      </c>
    </row>
    <row r="35" spans="1:5" ht="11.45" hidden="1" customHeight="1" x14ac:dyDescent="0.2">
      <c r="A35" s="7"/>
      <c r="B35" s="9" t="s">
        <v>176</v>
      </c>
      <c r="C35" s="62">
        <v>0</v>
      </c>
      <c r="D35" s="63"/>
      <c r="E35" s="60">
        <f t="shared" si="0"/>
        <v>0</v>
      </c>
    </row>
    <row r="36" spans="1:5" ht="11.45" customHeight="1" x14ac:dyDescent="0.2">
      <c r="A36" s="7"/>
      <c r="B36" s="9" t="s">
        <v>205</v>
      </c>
      <c r="C36" s="62">
        <v>0</v>
      </c>
      <c r="D36" s="63">
        <v>3046</v>
      </c>
      <c r="E36" s="60">
        <f t="shared" si="0"/>
        <v>3046</v>
      </c>
    </row>
    <row r="37" spans="1:5" ht="11.45" customHeight="1" x14ac:dyDescent="0.2">
      <c r="A37" s="7"/>
      <c r="B37" s="9" t="s">
        <v>194</v>
      </c>
      <c r="C37" s="62">
        <v>0</v>
      </c>
      <c r="D37" s="63">
        <v>2782</v>
      </c>
      <c r="E37" s="60">
        <f t="shared" si="0"/>
        <v>2782</v>
      </c>
    </row>
    <row r="38" spans="1:5" ht="11.45" customHeight="1" x14ac:dyDescent="0.2">
      <c r="A38" s="7"/>
      <c r="B38" s="9" t="s">
        <v>167</v>
      </c>
      <c r="C38" s="62">
        <v>0</v>
      </c>
      <c r="D38" s="63">
        <v>2679</v>
      </c>
      <c r="E38" s="60">
        <f t="shared" si="0"/>
        <v>2679</v>
      </c>
    </row>
    <row r="39" spans="1:5" ht="11.45" hidden="1" customHeight="1" x14ac:dyDescent="0.2">
      <c r="A39" s="7"/>
      <c r="B39" s="9" t="s">
        <v>151</v>
      </c>
      <c r="C39" s="62">
        <v>0</v>
      </c>
      <c r="D39" s="63"/>
      <c r="E39" s="60">
        <f t="shared" si="0"/>
        <v>0</v>
      </c>
    </row>
    <row r="40" spans="1:5" ht="11.45" customHeight="1" x14ac:dyDescent="0.2">
      <c r="A40" s="7"/>
      <c r="B40" s="9" t="s">
        <v>152</v>
      </c>
      <c r="C40" s="62">
        <v>0</v>
      </c>
      <c r="D40" s="63">
        <v>8116</v>
      </c>
      <c r="E40" s="60">
        <f t="shared" si="0"/>
        <v>8116</v>
      </c>
    </row>
    <row r="41" spans="1:5" ht="11.45" customHeight="1" x14ac:dyDescent="0.2">
      <c r="A41" s="7"/>
      <c r="B41" s="9" t="s">
        <v>195</v>
      </c>
      <c r="C41" s="62">
        <v>0</v>
      </c>
      <c r="D41" s="63">
        <v>1934</v>
      </c>
      <c r="E41" s="60">
        <f t="shared" si="0"/>
        <v>1934</v>
      </c>
    </row>
    <row r="42" spans="1:5" ht="11.45" hidden="1" customHeight="1" x14ac:dyDescent="0.2">
      <c r="A42" s="7"/>
      <c r="B42" s="9" t="s">
        <v>173</v>
      </c>
      <c r="C42" s="62">
        <v>0</v>
      </c>
      <c r="D42" s="63"/>
      <c r="E42" s="60">
        <f t="shared" si="0"/>
        <v>0</v>
      </c>
    </row>
    <row r="43" spans="1:5" ht="11.45" customHeight="1" x14ac:dyDescent="0.2">
      <c r="A43" s="7"/>
      <c r="B43" s="9" t="s">
        <v>153</v>
      </c>
      <c r="C43" s="62">
        <v>0</v>
      </c>
      <c r="D43" s="63">
        <v>2913</v>
      </c>
      <c r="E43" s="60">
        <f t="shared" si="0"/>
        <v>2913</v>
      </c>
    </row>
    <row r="44" spans="1:5" ht="11.45" customHeight="1" x14ac:dyDescent="0.2">
      <c r="A44" s="7"/>
      <c r="B44" s="9" t="s">
        <v>154</v>
      </c>
      <c r="C44" s="62">
        <v>0</v>
      </c>
      <c r="D44" s="63">
        <v>3125</v>
      </c>
      <c r="E44" s="60">
        <f t="shared" si="0"/>
        <v>3125</v>
      </c>
    </row>
    <row r="45" spans="1:5" ht="11.45" customHeight="1" x14ac:dyDescent="0.2">
      <c r="A45" s="7"/>
      <c r="B45" s="9" t="s">
        <v>177</v>
      </c>
      <c r="C45" s="62">
        <v>0</v>
      </c>
      <c r="D45" s="63">
        <v>1000</v>
      </c>
      <c r="E45" s="60">
        <f t="shared" si="0"/>
        <v>1000</v>
      </c>
    </row>
    <row r="46" spans="1:5" ht="11.45" customHeight="1" x14ac:dyDescent="0.2">
      <c r="A46" s="7"/>
      <c r="B46" s="9" t="s">
        <v>196</v>
      </c>
      <c r="C46" s="62">
        <v>0</v>
      </c>
      <c r="D46" s="63">
        <v>1355</v>
      </c>
      <c r="E46" s="60">
        <f t="shared" si="0"/>
        <v>1355</v>
      </c>
    </row>
    <row r="47" spans="1:5" ht="11.45" customHeight="1" x14ac:dyDescent="0.2">
      <c r="A47" s="7"/>
      <c r="B47" s="9" t="s">
        <v>197</v>
      </c>
      <c r="C47" s="62">
        <v>0</v>
      </c>
      <c r="D47" s="63">
        <v>2424</v>
      </c>
      <c r="E47" s="60">
        <f t="shared" si="0"/>
        <v>2424</v>
      </c>
    </row>
    <row r="48" spans="1:5" ht="11.45" hidden="1" customHeight="1" x14ac:dyDescent="0.2">
      <c r="A48" s="7"/>
      <c r="B48" s="9" t="s">
        <v>155</v>
      </c>
      <c r="C48" s="62">
        <v>0</v>
      </c>
      <c r="D48" s="63"/>
      <c r="E48" s="60">
        <f t="shared" si="0"/>
        <v>0</v>
      </c>
    </row>
    <row r="49" spans="1:5" ht="11.45" customHeight="1" x14ac:dyDescent="0.2">
      <c r="A49" s="7"/>
      <c r="B49" s="9" t="s">
        <v>198</v>
      </c>
      <c r="C49" s="62">
        <v>0</v>
      </c>
      <c r="D49" s="63">
        <v>1758</v>
      </c>
      <c r="E49" s="60">
        <f t="shared" si="0"/>
        <v>1758</v>
      </c>
    </row>
    <row r="50" spans="1:5" ht="11.45" customHeight="1" x14ac:dyDescent="0.2">
      <c r="A50" s="7"/>
      <c r="B50" s="9" t="s">
        <v>156</v>
      </c>
      <c r="C50" s="62">
        <v>0</v>
      </c>
      <c r="D50" s="63">
        <v>5000</v>
      </c>
      <c r="E50" s="60">
        <f t="shared" si="0"/>
        <v>5000</v>
      </c>
    </row>
    <row r="51" spans="1:5" ht="11.45" customHeight="1" x14ac:dyDescent="0.2">
      <c r="A51" s="7"/>
      <c r="B51" s="9" t="s">
        <v>157</v>
      </c>
      <c r="C51" s="62">
        <v>0</v>
      </c>
      <c r="D51" s="63">
        <v>3000</v>
      </c>
      <c r="E51" s="60">
        <f t="shared" si="0"/>
        <v>3000</v>
      </c>
    </row>
    <row r="52" spans="1:5" ht="11.45" customHeight="1" x14ac:dyDescent="0.2">
      <c r="A52" s="7"/>
      <c r="B52" s="9" t="s">
        <v>199</v>
      </c>
      <c r="C52" s="62">
        <v>0</v>
      </c>
      <c r="D52" s="63">
        <v>1000</v>
      </c>
      <c r="E52" s="60">
        <f t="shared" si="0"/>
        <v>1000</v>
      </c>
    </row>
    <row r="53" spans="1:5" ht="11.45" customHeight="1" x14ac:dyDescent="0.2">
      <c r="A53" s="7"/>
      <c r="B53" s="9" t="s">
        <v>158</v>
      </c>
      <c r="C53" s="62">
        <v>0</v>
      </c>
      <c r="D53" s="63">
        <v>2500</v>
      </c>
      <c r="E53" s="60">
        <f t="shared" si="0"/>
        <v>2500</v>
      </c>
    </row>
    <row r="54" spans="1:5" ht="11.45" customHeight="1" x14ac:dyDescent="0.2">
      <c r="A54" s="7"/>
      <c r="B54" s="9" t="s">
        <v>200</v>
      </c>
      <c r="C54" s="62">
        <v>0</v>
      </c>
      <c r="D54" s="63">
        <v>1306</v>
      </c>
      <c r="E54" s="60">
        <f t="shared" si="0"/>
        <v>1306</v>
      </c>
    </row>
    <row r="55" spans="1:5" ht="11.45" hidden="1" customHeight="1" x14ac:dyDescent="0.2">
      <c r="A55" s="7"/>
      <c r="B55" s="9" t="s">
        <v>137</v>
      </c>
      <c r="C55" s="62">
        <v>0</v>
      </c>
      <c r="D55" s="63"/>
      <c r="E55" s="60">
        <f t="shared" si="0"/>
        <v>0</v>
      </c>
    </row>
    <row r="56" spans="1:5" ht="11.45" hidden="1" customHeight="1" x14ac:dyDescent="0.2">
      <c r="A56" s="7"/>
      <c r="B56" s="9" t="s">
        <v>139</v>
      </c>
      <c r="C56" s="62">
        <v>0</v>
      </c>
      <c r="D56" s="63"/>
      <c r="E56" s="60">
        <f t="shared" si="0"/>
        <v>0</v>
      </c>
    </row>
    <row r="57" spans="1:5" ht="11.45" hidden="1" customHeight="1" x14ac:dyDescent="0.2">
      <c r="A57" s="7"/>
      <c r="B57" s="9" t="s">
        <v>182</v>
      </c>
      <c r="C57" s="62">
        <v>0</v>
      </c>
      <c r="D57" s="63"/>
      <c r="E57" s="60">
        <f t="shared" si="0"/>
        <v>0</v>
      </c>
    </row>
    <row r="58" spans="1:5" ht="11.45" hidden="1" customHeight="1" x14ac:dyDescent="0.2">
      <c r="A58" s="7"/>
      <c r="B58" s="9" t="s">
        <v>138</v>
      </c>
      <c r="C58" s="62">
        <v>0</v>
      </c>
      <c r="D58" s="63"/>
      <c r="E58" s="60">
        <f t="shared" si="0"/>
        <v>0</v>
      </c>
    </row>
    <row r="59" spans="1:5" ht="11.45" customHeight="1" x14ac:dyDescent="0.2">
      <c r="A59" s="7"/>
      <c r="B59" s="9" t="s">
        <v>136</v>
      </c>
      <c r="C59" s="62">
        <v>0</v>
      </c>
      <c r="D59" s="63">
        <v>13649</v>
      </c>
      <c r="E59" s="60">
        <f t="shared" si="0"/>
        <v>13649</v>
      </c>
    </row>
    <row r="60" spans="1:5" ht="11.45" customHeight="1" x14ac:dyDescent="0.2">
      <c r="A60" s="7"/>
      <c r="B60" s="9" t="s">
        <v>137</v>
      </c>
      <c r="C60" s="62">
        <v>0</v>
      </c>
      <c r="D60" s="63">
        <v>5631</v>
      </c>
      <c r="E60" s="60">
        <f t="shared" si="0"/>
        <v>5631</v>
      </c>
    </row>
    <row r="61" spans="1:5" ht="11.45" customHeight="1" x14ac:dyDescent="0.2">
      <c r="A61" s="7"/>
      <c r="B61" s="9" t="s">
        <v>139</v>
      </c>
      <c r="C61" s="62">
        <v>0</v>
      </c>
      <c r="D61" s="63">
        <v>2575</v>
      </c>
      <c r="E61" s="60">
        <f t="shared" si="0"/>
        <v>2575</v>
      </c>
    </row>
    <row r="62" spans="1:5" ht="11.45" customHeight="1" x14ac:dyDescent="0.2">
      <c r="A62" s="7"/>
      <c r="B62" s="9" t="s">
        <v>138</v>
      </c>
      <c r="C62" s="62">
        <v>0</v>
      </c>
      <c r="D62" s="63">
        <v>2300</v>
      </c>
      <c r="E62" s="60">
        <f t="shared" si="0"/>
        <v>2300</v>
      </c>
    </row>
    <row r="63" spans="1:5" ht="11.45" customHeight="1" x14ac:dyDescent="0.2">
      <c r="A63" s="7"/>
      <c r="B63" s="9" t="s">
        <v>159</v>
      </c>
      <c r="C63" s="62">
        <v>0</v>
      </c>
      <c r="D63" s="63">
        <v>6750</v>
      </c>
      <c r="E63" s="60">
        <f t="shared" si="0"/>
        <v>6750</v>
      </c>
    </row>
    <row r="64" spans="1:5" ht="11.45" hidden="1" customHeight="1" x14ac:dyDescent="0.2">
      <c r="A64" s="7"/>
      <c r="B64" s="9" t="s">
        <v>160</v>
      </c>
      <c r="C64" s="62">
        <v>0</v>
      </c>
      <c r="D64" s="63"/>
      <c r="E64" s="60">
        <f t="shared" si="0"/>
        <v>0</v>
      </c>
    </row>
    <row r="65" spans="1:7" ht="11.45" customHeight="1" x14ac:dyDescent="0.2">
      <c r="A65" s="7"/>
      <c r="B65" s="9" t="s">
        <v>134</v>
      </c>
      <c r="C65" s="62">
        <v>0</v>
      </c>
      <c r="D65" s="63">
        <v>19620</v>
      </c>
      <c r="E65" s="60">
        <f t="shared" si="0"/>
        <v>19620</v>
      </c>
      <c r="G65" s="49"/>
    </row>
    <row r="66" spans="1:7" ht="3.95" customHeight="1" x14ac:dyDescent="0.2">
      <c r="A66" s="16"/>
      <c r="B66" s="9"/>
      <c r="C66" s="64"/>
      <c r="D66" s="63"/>
      <c r="E66" s="60"/>
    </row>
    <row r="67" spans="1:7" ht="11.45" customHeight="1" x14ac:dyDescent="0.2">
      <c r="A67" s="15" t="s">
        <v>92</v>
      </c>
      <c r="B67" s="9"/>
      <c r="C67" s="64"/>
      <c r="D67" s="63"/>
      <c r="E67" s="60"/>
    </row>
    <row r="68" spans="1:7" ht="11.45" customHeight="1" x14ac:dyDescent="0.2">
      <c r="A68" s="16" t="s">
        <v>29</v>
      </c>
      <c r="B68" s="9" t="s">
        <v>5</v>
      </c>
      <c r="C68" s="64">
        <v>32626</v>
      </c>
      <c r="D68" s="62">
        <v>0</v>
      </c>
      <c r="E68" s="60">
        <f t="shared" ref="E68:E80" si="1">SUM(C68:D68)</f>
        <v>32626</v>
      </c>
    </row>
    <row r="69" spans="1:7" ht="11.45" customHeight="1" x14ac:dyDescent="0.2">
      <c r="A69" s="16"/>
      <c r="B69" s="9" t="s">
        <v>7</v>
      </c>
      <c r="C69" s="64">
        <v>30776</v>
      </c>
      <c r="D69" s="62">
        <v>0</v>
      </c>
      <c r="E69" s="60">
        <f t="shared" si="1"/>
        <v>30776</v>
      </c>
    </row>
    <row r="70" spans="1:7" ht="11.45" customHeight="1" x14ac:dyDescent="0.2">
      <c r="A70" s="16"/>
      <c r="B70" s="9" t="s">
        <v>9</v>
      </c>
      <c r="C70" s="64">
        <v>32056</v>
      </c>
      <c r="D70" s="62">
        <v>0</v>
      </c>
      <c r="E70" s="60">
        <f t="shared" si="1"/>
        <v>32056</v>
      </c>
    </row>
    <row r="71" spans="1:7" ht="11.45" customHeight="1" x14ac:dyDescent="0.2">
      <c r="A71" s="16"/>
      <c r="B71" s="9" t="s">
        <v>11</v>
      </c>
      <c r="C71" s="64">
        <v>25406</v>
      </c>
      <c r="D71" s="62">
        <v>0</v>
      </c>
      <c r="E71" s="60">
        <f t="shared" si="1"/>
        <v>25406</v>
      </c>
    </row>
    <row r="72" spans="1:7" ht="11.45" customHeight="1" x14ac:dyDescent="0.2">
      <c r="A72" s="16"/>
      <c r="B72" s="9" t="s">
        <v>123</v>
      </c>
      <c r="C72" s="64">
        <v>21603</v>
      </c>
      <c r="D72" s="62">
        <v>0</v>
      </c>
      <c r="E72" s="60">
        <f t="shared" si="1"/>
        <v>21603</v>
      </c>
    </row>
    <row r="73" spans="1:7" ht="11.45" customHeight="1" x14ac:dyDescent="0.2">
      <c r="A73" s="16"/>
      <c r="B73" s="9" t="s">
        <v>15</v>
      </c>
      <c r="C73" s="64">
        <v>36465</v>
      </c>
      <c r="D73" s="62">
        <v>0</v>
      </c>
      <c r="E73" s="60">
        <f t="shared" si="1"/>
        <v>36465</v>
      </c>
    </row>
    <row r="74" spans="1:7" ht="11.45" customHeight="1" x14ac:dyDescent="0.2">
      <c r="A74" s="16"/>
      <c r="B74" s="9" t="s">
        <v>97</v>
      </c>
      <c r="C74" s="64">
        <v>32249</v>
      </c>
      <c r="D74" s="62">
        <v>0</v>
      </c>
      <c r="E74" s="60">
        <f t="shared" si="1"/>
        <v>32249</v>
      </c>
    </row>
    <row r="75" spans="1:7" ht="11.45" customHeight="1" x14ac:dyDescent="0.2">
      <c r="A75" s="16"/>
      <c r="B75" s="9" t="s">
        <v>18</v>
      </c>
      <c r="C75" s="64">
        <v>43915</v>
      </c>
      <c r="D75" s="62">
        <v>0</v>
      </c>
      <c r="E75" s="60">
        <f t="shared" si="1"/>
        <v>43915</v>
      </c>
    </row>
    <row r="76" spans="1:7" ht="11.45" customHeight="1" x14ac:dyDescent="0.2">
      <c r="A76" s="16"/>
      <c r="B76" s="9" t="s">
        <v>20</v>
      </c>
      <c r="C76" s="64">
        <v>31005</v>
      </c>
      <c r="D76" s="62">
        <v>0</v>
      </c>
      <c r="E76" s="60">
        <f t="shared" si="1"/>
        <v>31005</v>
      </c>
    </row>
    <row r="77" spans="1:7" ht="11.45" customHeight="1" x14ac:dyDescent="0.2">
      <c r="A77" s="16"/>
      <c r="B77" s="9" t="s">
        <v>22</v>
      </c>
      <c r="C77" s="64">
        <v>28582</v>
      </c>
      <c r="D77" s="62">
        <v>0</v>
      </c>
      <c r="E77" s="60">
        <f t="shared" si="1"/>
        <v>28582</v>
      </c>
    </row>
    <row r="78" spans="1:7" ht="11.45" customHeight="1" x14ac:dyDescent="0.2">
      <c r="A78" s="16"/>
      <c r="B78" s="9" t="s">
        <v>24</v>
      </c>
      <c r="C78" s="65">
        <v>33767</v>
      </c>
      <c r="D78" s="62">
        <v>0</v>
      </c>
      <c r="E78" s="60">
        <f t="shared" si="1"/>
        <v>33767</v>
      </c>
    </row>
    <row r="79" spans="1:7" ht="11.45" customHeight="1" x14ac:dyDescent="0.2">
      <c r="A79" s="16"/>
      <c r="B79" s="9" t="s">
        <v>174</v>
      </c>
      <c r="C79" s="64">
        <v>44609</v>
      </c>
      <c r="D79" s="62">
        <v>0</v>
      </c>
      <c r="E79" s="60">
        <f t="shared" si="1"/>
        <v>44609</v>
      </c>
    </row>
    <row r="80" spans="1:7" ht="11.45" customHeight="1" x14ac:dyDescent="0.2">
      <c r="A80" s="16"/>
      <c r="B80" s="9" t="s">
        <v>28</v>
      </c>
      <c r="C80" s="64">
        <v>26282</v>
      </c>
      <c r="D80" s="62">
        <v>0</v>
      </c>
      <c r="E80" s="60">
        <f t="shared" si="1"/>
        <v>26282</v>
      </c>
    </row>
    <row r="81" spans="1:5" ht="3.95" customHeight="1" x14ac:dyDescent="0.2">
      <c r="A81" s="16"/>
      <c r="B81" s="9"/>
      <c r="C81" s="64"/>
      <c r="D81" s="63"/>
      <c r="E81" s="60"/>
    </row>
    <row r="82" spans="1:5" ht="11.85" customHeight="1" x14ac:dyDescent="0.2">
      <c r="A82" s="16"/>
      <c r="B82" s="9"/>
      <c r="C82" s="64"/>
      <c r="D82" s="63"/>
      <c r="E82" s="60"/>
    </row>
    <row r="83" spans="1:5" ht="11.45" customHeight="1" x14ac:dyDescent="0.2">
      <c r="A83" s="15" t="s">
        <v>93</v>
      </c>
      <c r="B83" s="9"/>
      <c r="C83" s="64"/>
      <c r="D83" s="63"/>
      <c r="E83" s="60"/>
    </row>
    <row r="84" spans="1:5" ht="11.45" customHeight="1" x14ac:dyDescent="0.2">
      <c r="A84" s="16" t="s">
        <v>29</v>
      </c>
      <c r="B84" s="9" t="s">
        <v>31</v>
      </c>
      <c r="C84" s="67">
        <v>360013</v>
      </c>
      <c r="D84" s="77">
        <v>0</v>
      </c>
      <c r="E84" s="68">
        <f t="shared" ref="E84:E105" si="2">SUM(C84:D84)</f>
        <v>360013</v>
      </c>
    </row>
    <row r="85" spans="1:5" ht="11.45" customHeight="1" x14ac:dyDescent="0.2">
      <c r="A85" s="16"/>
      <c r="B85" s="9" t="s">
        <v>33</v>
      </c>
      <c r="C85" s="64">
        <v>19253</v>
      </c>
      <c r="D85" s="62">
        <v>0</v>
      </c>
      <c r="E85" s="60">
        <f t="shared" si="2"/>
        <v>19253</v>
      </c>
    </row>
    <row r="86" spans="1:5" ht="11.45" customHeight="1" x14ac:dyDescent="0.2">
      <c r="A86" s="16"/>
      <c r="B86" s="9" t="s">
        <v>98</v>
      </c>
      <c r="C86" s="65">
        <v>19000</v>
      </c>
      <c r="D86" s="62">
        <v>0</v>
      </c>
      <c r="E86" s="60">
        <f t="shared" si="2"/>
        <v>19000</v>
      </c>
    </row>
    <row r="87" spans="1:5" ht="11.45" customHeight="1" x14ac:dyDescent="0.2">
      <c r="A87" s="16"/>
      <c r="B87" s="9" t="s">
        <v>36</v>
      </c>
      <c r="C87" s="66">
        <v>25718</v>
      </c>
      <c r="D87" s="62">
        <v>0</v>
      </c>
      <c r="E87" s="60">
        <f t="shared" si="2"/>
        <v>25718</v>
      </c>
    </row>
    <row r="88" spans="1:5" ht="11.45" customHeight="1" x14ac:dyDescent="0.2">
      <c r="A88" s="16"/>
      <c r="B88" s="9" t="s">
        <v>38</v>
      </c>
      <c r="C88" s="64">
        <v>30138</v>
      </c>
      <c r="D88" s="62">
        <v>0</v>
      </c>
      <c r="E88" s="60">
        <f t="shared" si="2"/>
        <v>30138</v>
      </c>
    </row>
    <row r="89" spans="1:5" ht="11.45" customHeight="1" x14ac:dyDescent="0.2">
      <c r="A89" s="16"/>
      <c r="B89" s="9" t="s">
        <v>40</v>
      </c>
      <c r="C89" s="64">
        <v>31789</v>
      </c>
      <c r="D89" s="62">
        <v>0</v>
      </c>
      <c r="E89" s="60">
        <f t="shared" si="2"/>
        <v>31789</v>
      </c>
    </row>
    <row r="90" spans="1:5" ht="11.45" customHeight="1" x14ac:dyDescent="0.2">
      <c r="A90" s="16"/>
      <c r="B90" s="9" t="s">
        <v>185</v>
      </c>
      <c r="C90" s="64">
        <v>25484</v>
      </c>
      <c r="D90" s="62">
        <v>0</v>
      </c>
      <c r="E90" s="60">
        <f>SUM(C90:D90)</f>
        <v>25484</v>
      </c>
    </row>
    <row r="91" spans="1:5" ht="11.45" customHeight="1" x14ac:dyDescent="0.2">
      <c r="A91" s="16"/>
      <c r="B91" s="9" t="s">
        <v>44</v>
      </c>
      <c r="C91" s="72">
        <v>9486</v>
      </c>
      <c r="D91" s="74">
        <v>0</v>
      </c>
      <c r="E91" s="73">
        <f t="shared" si="2"/>
        <v>9486</v>
      </c>
    </row>
    <row r="92" spans="1:5" ht="11.45" customHeight="1" x14ac:dyDescent="0.2">
      <c r="A92" s="16"/>
      <c r="B92" s="9" t="s">
        <v>46</v>
      </c>
      <c r="C92" s="64">
        <v>8181</v>
      </c>
      <c r="D92" s="62">
        <v>0</v>
      </c>
      <c r="E92" s="60">
        <f t="shared" si="2"/>
        <v>8181</v>
      </c>
    </row>
    <row r="93" spans="1:5" ht="11.45" customHeight="1" x14ac:dyDescent="0.2">
      <c r="A93" s="16"/>
      <c r="B93" s="9" t="s">
        <v>48</v>
      </c>
      <c r="C93" s="64">
        <v>9197</v>
      </c>
      <c r="D93" s="62">
        <v>0</v>
      </c>
      <c r="E93" s="60">
        <f t="shared" si="2"/>
        <v>9197</v>
      </c>
    </row>
    <row r="94" spans="1:5" ht="11.45" customHeight="1" x14ac:dyDescent="0.2">
      <c r="A94" s="16"/>
      <c r="B94" s="9" t="s">
        <v>50</v>
      </c>
      <c r="C94" s="64">
        <v>9086</v>
      </c>
      <c r="D94" s="62">
        <v>0</v>
      </c>
      <c r="E94" s="60">
        <f t="shared" si="2"/>
        <v>9086</v>
      </c>
    </row>
    <row r="95" spans="1:5" ht="11.45" customHeight="1" x14ac:dyDescent="0.2">
      <c r="A95" s="16"/>
      <c r="B95" s="9" t="s">
        <v>52</v>
      </c>
      <c r="C95" s="64">
        <v>9002</v>
      </c>
      <c r="D95" s="62">
        <v>0</v>
      </c>
      <c r="E95" s="60">
        <f t="shared" si="2"/>
        <v>9002</v>
      </c>
    </row>
    <row r="96" spans="1:5" ht="11.45" customHeight="1" x14ac:dyDescent="0.2">
      <c r="A96" s="16"/>
      <c r="B96" s="9" t="s">
        <v>54</v>
      </c>
      <c r="C96" s="64">
        <v>10000</v>
      </c>
      <c r="D96" s="62">
        <v>0</v>
      </c>
      <c r="E96" s="60">
        <f t="shared" si="2"/>
        <v>10000</v>
      </c>
    </row>
    <row r="97" spans="1:5" ht="11.45" customHeight="1" x14ac:dyDescent="0.2">
      <c r="A97" s="16"/>
      <c r="B97" s="9" t="s">
        <v>56</v>
      </c>
      <c r="C97" s="64">
        <v>10000</v>
      </c>
      <c r="D97" s="62">
        <v>0</v>
      </c>
      <c r="E97" s="60">
        <f t="shared" si="2"/>
        <v>10000</v>
      </c>
    </row>
    <row r="98" spans="1:5" ht="11.45" customHeight="1" x14ac:dyDescent="0.2">
      <c r="A98" s="16"/>
      <c r="B98" s="9" t="s">
        <v>58</v>
      </c>
      <c r="C98" s="64">
        <v>10000</v>
      </c>
      <c r="D98" s="62">
        <v>0</v>
      </c>
      <c r="E98" s="60">
        <f t="shared" si="2"/>
        <v>10000</v>
      </c>
    </row>
    <row r="99" spans="1:5" ht="11.45" customHeight="1" x14ac:dyDescent="0.2">
      <c r="A99" s="16"/>
      <c r="B99" s="9" t="s">
        <v>60</v>
      </c>
      <c r="C99" s="64">
        <v>10000</v>
      </c>
      <c r="D99" s="62">
        <v>0</v>
      </c>
      <c r="E99" s="60">
        <f t="shared" si="2"/>
        <v>10000</v>
      </c>
    </row>
    <row r="100" spans="1:5" ht="11.45" customHeight="1" x14ac:dyDescent="0.2">
      <c r="A100" s="16"/>
      <c r="B100" s="9" t="s">
        <v>61</v>
      </c>
      <c r="C100" s="64">
        <v>10000</v>
      </c>
      <c r="D100" s="62">
        <v>0</v>
      </c>
      <c r="E100" s="60">
        <f t="shared" si="2"/>
        <v>10000</v>
      </c>
    </row>
    <row r="101" spans="1:5" ht="11.45" customHeight="1" x14ac:dyDescent="0.2">
      <c r="A101" s="16"/>
      <c r="B101" s="9" t="s">
        <v>62</v>
      </c>
      <c r="C101" s="64">
        <v>10000</v>
      </c>
      <c r="D101" s="62">
        <v>0</v>
      </c>
      <c r="E101" s="60">
        <f t="shared" si="2"/>
        <v>10000</v>
      </c>
    </row>
    <row r="102" spans="1:5" ht="11.45" customHeight="1" x14ac:dyDescent="0.2">
      <c r="A102" s="16"/>
      <c r="B102" s="9" t="s">
        <v>64</v>
      </c>
      <c r="C102" s="64">
        <v>29637</v>
      </c>
      <c r="D102" s="62">
        <v>0</v>
      </c>
      <c r="E102" s="60">
        <f t="shared" si="2"/>
        <v>29637</v>
      </c>
    </row>
    <row r="103" spans="1:5" ht="11.45" customHeight="1" x14ac:dyDescent="0.2">
      <c r="A103" s="16"/>
      <c r="B103" s="9" t="s">
        <v>66</v>
      </c>
      <c r="C103" s="64">
        <v>20363</v>
      </c>
      <c r="D103" s="62">
        <v>0</v>
      </c>
      <c r="E103" s="60">
        <f t="shared" si="2"/>
        <v>20363</v>
      </c>
    </row>
    <row r="104" spans="1:5" ht="11.45" customHeight="1" x14ac:dyDescent="0.2">
      <c r="A104" s="16"/>
      <c r="B104" s="36" t="s">
        <v>111</v>
      </c>
      <c r="C104" s="64">
        <v>39744</v>
      </c>
      <c r="D104" s="62">
        <v>0</v>
      </c>
      <c r="E104" s="60">
        <f t="shared" si="2"/>
        <v>39744</v>
      </c>
    </row>
    <row r="105" spans="1:5" ht="11.45" customHeight="1" x14ac:dyDescent="0.2">
      <c r="A105" s="16"/>
      <c r="B105" s="36" t="s">
        <v>120</v>
      </c>
      <c r="C105" s="64">
        <v>58122</v>
      </c>
      <c r="D105" s="62">
        <v>0</v>
      </c>
      <c r="E105" s="60">
        <f t="shared" si="2"/>
        <v>58122</v>
      </c>
    </row>
    <row r="106" spans="1:5" ht="11.45" hidden="1" customHeight="1" x14ac:dyDescent="0.2">
      <c r="A106" s="16"/>
      <c r="B106" s="36" t="s">
        <v>161</v>
      </c>
      <c r="C106" s="61">
        <v>0</v>
      </c>
      <c r="D106" s="61"/>
      <c r="E106" s="60">
        <f>SUM(C106:D106)</f>
        <v>0</v>
      </c>
    </row>
    <row r="107" spans="1:5" ht="3.95" customHeight="1" x14ac:dyDescent="0.2">
      <c r="A107" s="16"/>
      <c r="C107" s="64"/>
      <c r="D107" s="63"/>
      <c r="E107" s="60"/>
    </row>
    <row r="108" spans="1:5" ht="11.45" customHeight="1" x14ac:dyDescent="0.2">
      <c r="A108" s="15" t="s">
        <v>94</v>
      </c>
      <c r="B108" s="9"/>
      <c r="C108" s="64"/>
      <c r="D108" s="63"/>
      <c r="E108" s="60"/>
    </row>
    <row r="109" spans="1:5" ht="11.45" customHeight="1" x14ac:dyDescent="0.2">
      <c r="A109" s="16"/>
      <c r="B109" s="9" t="s">
        <v>67</v>
      </c>
      <c r="C109" s="64">
        <v>85000</v>
      </c>
      <c r="D109" s="62">
        <v>0</v>
      </c>
      <c r="E109" s="60">
        <f t="shared" ref="E109:E128" si="3">SUM(C109:D109)</f>
        <v>85000</v>
      </c>
    </row>
    <row r="110" spans="1:5" ht="11.45" customHeight="1" x14ac:dyDescent="0.2">
      <c r="A110" s="7"/>
      <c r="B110" s="9" t="s">
        <v>96</v>
      </c>
      <c r="C110" s="64">
        <v>14326</v>
      </c>
      <c r="D110" s="62">
        <v>0</v>
      </c>
      <c r="E110" s="60">
        <f t="shared" si="3"/>
        <v>14326</v>
      </c>
    </row>
    <row r="111" spans="1:5" ht="11.45" customHeight="1" x14ac:dyDescent="0.2">
      <c r="A111" s="16"/>
      <c r="B111" s="9" t="s">
        <v>70</v>
      </c>
      <c r="C111" s="64">
        <v>15110</v>
      </c>
      <c r="D111" s="62">
        <v>0</v>
      </c>
      <c r="E111" s="60">
        <f t="shared" si="3"/>
        <v>15110</v>
      </c>
    </row>
    <row r="112" spans="1:5" ht="11.45" customHeight="1" x14ac:dyDescent="0.2">
      <c r="A112" s="16"/>
      <c r="B112" s="9" t="s">
        <v>72</v>
      </c>
      <c r="C112" s="64">
        <v>65411</v>
      </c>
      <c r="D112" s="62">
        <v>0</v>
      </c>
      <c r="E112" s="60">
        <f t="shared" si="3"/>
        <v>65411</v>
      </c>
    </row>
    <row r="113" spans="1:5" ht="11.45" customHeight="1" x14ac:dyDescent="0.2">
      <c r="A113" s="16"/>
      <c r="B113" s="9" t="s">
        <v>74</v>
      </c>
      <c r="C113" s="64">
        <v>58512</v>
      </c>
      <c r="D113" s="62">
        <v>0</v>
      </c>
      <c r="E113" s="60">
        <f t="shared" si="3"/>
        <v>58512</v>
      </c>
    </row>
    <row r="114" spans="1:5" ht="11.45" hidden="1" customHeight="1" x14ac:dyDescent="0.2">
      <c r="A114" s="16"/>
      <c r="B114" s="9" t="s">
        <v>169</v>
      </c>
      <c r="C114" s="62"/>
      <c r="D114" s="61"/>
      <c r="E114" s="60">
        <f t="shared" si="3"/>
        <v>0</v>
      </c>
    </row>
    <row r="115" spans="1:5" ht="11.45" customHeight="1" x14ac:dyDescent="0.2">
      <c r="A115" s="16"/>
      <c r="B115" s="9" t="s">
        <v>75</v>
      </c>
      <c r="C115" s="64">
        <v>110000</v>
      </c>
      <c r="D115" s="62">
        <v>0</v>
      </c>
      <c r="E115" s="60">
        <f t="shared" si="3"/>
        <v>110000</v>
      </c>
    </row>
    <row r="116" spans="1:5" ht="11.45" customHeight="1" x14ac:dyDescent="0.2">
      <c r="A116" s="16"/>
      <c r="B116" s="9" t="s">
        <v>77</v>
      </c>
      <c r="C116" s="64">
        <v>27540</v>
      </c>
      <c r="D116" s="62">
        <v>0</v>
      </c>
      <c r="E116" s="60">
        <f t="shared" si="3"/>
        <v>27540</v>
      </c>
    </row>
    <row r="117" spans="1:5" ht="11.45" customHeight="1" x14ac:dyDescent="0.2">
      <c r="A117" s="16"/>
      <c r="B117" s="9" t="s">
        <v>88</v>
      </c>
      <c r="C117" s="64">
        <v>112500</v>
      </c>
      <c r="D117" s="62">
        <v>0</v>
      </c>
      <c r="E117" s="60">
        <f t="shared" si="3"/>
        <v>112500</v>
      </c>
    </row>
    <row r="118" spans="1:5" ht="11.45" customHeight="1" x14ac:dyDescent="0.2">
      <c r="A118" s="16"/>
      <c r="B118" s="29" t="s">
        <v>170</v>
      </c>
      <c r="C118" s="69">
        <v>114200</v>
      </c>
      <c r="D118" s="62">
        <v>0</v>
      </c>
      <c r="E118" s="60">
        <f t="shared" si="3"/>
        <v>114200</v>
      </c>
    </row>
    <row r="119" spans="1:5" ht="11.45" customHeight="1" x14ac:dyDescent="0.2">
      <c r="A119" s="16"/>
      <c r="B119" s="29" t="s">
        <v>207</v>
      </c>
      <c r="C119" s="62">
        <v>0</v>
      </c>
      <c r="D119" s="62">
        <v>697</v>
      </c>
      <c r="E119" s="60">
        <f t="shared" si="3"/>
        <v>697</v>
      </c>
    </row>
    <row r="120" spans="1:5" ht="11.45" customHeight="1" x14ac:dyDescent="0.2">
      <c r="A120" s="16"/>
      <c r="B120" s="29" t="s">
        <v>162</v>
      </c>
      <c r="C120" s="62">
        <v>0</v>
      </c>
      <c r="D120" s="61">
        <v>11691</v>
      </c>
      <c r="E120" s="60">
        <f t="shared" si="3"/>
        <v>11691</v>
      </c>
    </row>
    <row r="121" spans="1:5" ht="11.45" customHeight="1" x14ac:dyDescent="0.2">
      <c r="A121" s="16"/>
      <c r="B121" s="29" t="s">
        <v>164</v>
      </c>
      <c r="C121" s="62">
        <v>0</v>
      </c>
      <c r="D121" s="63">
        <v>5598</v>
      </c>
      <c r="E121" s="60">
        <f t="shared" si="3"/>
        <v>5598</v>
      </c>
    </row>
    <row r="122" spans="1:5" ht="11.45" customHeight="1" x14ac:dyDescent="0.2">
      <c r="A122" s="16"/>
      <c r="B122" s="29" t="s">
        <v>133</v>
      </c>
      <c r="C122" s="62">
        <v>0</v>
      </c>
      <c r="D122" s="63">
        <v>43081</v>
      </c>
      <c r="E122" s="60">
        <f t="shared" si="3"/>
        <v>43081</v>
      </c>
    </row>
    <row r="123" spans="1:5" ht="11.45" hidden="1" customHeight="1" x14ac:dyDescent="0.2">
      <c r="A123" s="16"/>
      <c r="B123" s="29" t="s">
        <v>184</v>
      </c>
      <c r="C123" s="62">
        <v>0</v>
      </c>
      <c r="D123" s="63"/>
      <c r="E123" s="60">
        <f t="shared" si="3"/>
        <v>0</v>
      </c>
    </row>
    <row r="124" spans="1:5" ht="11.45" customHeight="1" x14ac:dyDescent="0.2">
      <c r="A124" s="16"/>
      <c r="B124" s="29" t="s">
        <v>163</v>
      </c>
      <c r="C124" s="62">
        <v>0</v>
      </c>
      <c r="D124" s="63">
        <v>5799</v>
      </c>
      <c r="E124" s="60">
        <f t="shared" si="3"/>
        <v>5799</v>
      </c>
    </row>
    <row r="125" spans="1:5" ht="11.45" hidden="1" customHeight="1" x14ac:dyDescent="0.2">
      <c r="A125" s="16"/>
      <c r="B125" s="6" t="s">
        <v>168</v>
      </c>
      <c r="C125" s="62">
        <v>0</v>
      </c>
      <c r="D125" s="63"/>
      <c r="E125" s="60">
        <f t="shared" si="3"/>
        <v>0</v>
      </c>
    </row>
    <row r="126" spans="1:5" ht="11.45" hidden="1" customHeight="1" x14ac:dyDescent="0.2">
      <c r="A126" s="16"/>
      <c r="B126" s="6" t="s">
        <v>180</v>
      </c>
      <c r="C126" s="62">
        <v>0</v>
      </c>
      <c r="D126" s="63"/>
      <c r="E126" s="60">
        <f t="shared" si="3"/>
        <v>0</v>
      </c>
    </row>
    <row r="127" spans="1:5" ht="11.45" hidden="1" customHeight="1" x14ac:dyDescent="0.2">
      <c r="A127" s="16"/>
      <c r="B127" s="6" t="s">
        <v>183</v>
      </c>
      <c r="C127" s="62">
        <v>0</v>
      </c>
      <c r="D127" s="63"/>
      <c r="E127" s="60">
        <f t="shared" si="3"/>
        <v>0</v>
      </c>
    </row>
    <row r="128" spans="1:5" ht="11.45" customHeight="1" x14ac:dyDescent="0.2">
      <c r="A128" s="16"/>
      <c r="B128" s="29" t="s">
        <v>206</v>
      </c>
      <c r="C128" s="62">
        <v>0</v>
      </c>
      <c r="D128" s="63">
        <v>1156</v>
      </c>
      <c r="E128" s="60">
        <f t="shared" si="3"/>
        <v>1156</v>
      </c>
    </row>
    <row r="129" spans="1:6" ht="3.95" customHeight="1" x14ac:dyDescent="0.2">
      <c r="A129" s="16"/>
      <c r="B129" s="29"/>
      <c r="C129" s="69"/>
      <c r="D129" s="63"/>
      <c r="E129" s="60"/>
    </row>
    <row r="130" spans="1:6" ht="11.45" customHeight="1" x14ac:dyDescent="0.2">
      <c r="A130" s="46" t="s">
        <v>99</v>
      </c>
      <c r="B130" s="29"/>
      <c r="C130" s="69"/>
      <c r="D130" s="63"/>
      <c r="E130" s="60"/>
    </row>
    <row r="131" spans="1:6" ht="11.45" customHeight="1" x14ac:dyDescent="0.2">
      <c r="A131" s="16"/>
      <c r="B131" s="29" t="s">
        <v>201</v>
      </c>
      <c r="C131" s="70">
        <v>2068481</v>
      </c>
      <c r="D131" s="62">
        <v>0</v>
      </c>
      <c r="E131" s="60">
        <f t="shared" ref="E131:E135" si="4">SUM(C131:D131)</f>
        <v>2068481</v>
      </c>
    </row>
    <row r="132" spans="1:6" ht="11.45" customHeight="1" x14ac:dyDescent="0.2">
      <c r="A132" s="16"/>
      <c r="B132" s="29" t="s">
        <v>202</v>
      </c>
      <c r="C132" s="62">
        <v>884900</v>
      </c>
      <c r="D132" s="62">
        <v>0</v>
      </c>
      <c r="E132" s="60">
        <f t="shared" si="4"/>
        <v>884900</v>
      </c>
    </row>
    <row r="133" spans="1:6" ht="11.45" customHeight="1" x14ac:dyDescent="0.2">
      <c r="A133" s="16"/>
      <c r="B133" s="29" t="s">
        <v>203</v>
      </c>
      <c r="C133" s="62"/>
      <c r="D133" s="71"/>
      <c r="E133" s="60">
        <f t="shared" si="4"/>
        <v>0</v>
      </c>
    </row>
    <row r="134" spans="1:6" ht="11.45" customHeight="1" x14ac:dyDescent="0.2">
      <c r="A134" s="16"/>
      <c r="B134" s="29" t="s">
        <v>100</v>
      </c>
      <c r="C134" s="69">
        <v>638714</v>
      </c>
      <c r="D134" s="62">
        <v>0</v>
      </c>
      <c r="E134" s="60">
        <f t="shared" si="4"/>
        <v>638714</v>
      </c>
    </row>
    <row r="135" spans="1:6" ht="11.45" customHeight="1" x14ac:dyDescent="0.2">
      <c r="A135" s="16"/>
      <c r="B135" s="29" t="s">
        <v>101</v>
      </c>
      <c r="C135" s="69">
        <v>373800</v>
      </c>
      <c r="D135" s="62">
        <v>0</v>
      </c>
      <c r="E135" s="60">
        <f t="shared" si="4"/>
        <v>373800</v>
      </c>
    </row>
    <row r="136" spans="1:6" ht="3.95" customHeight="1" x14ac:dyDescent="0.2">
      <c r="A136" s="16"/>
      <c r="C136" s="64"/>
      <c r="D136" s="61"/>
      <c r="E136" s="60"/>
      <c r="F136" s="17">
        <f t="shared" ref="F136" si="5">SUM(D136:E136)</f>
        <v>0</v>
      </c>
    </row>
    <row r="137" spans="1:6" ht="11.45" customHeight="1" x14ac:dyDescent="0.2">
      <c r="A137" s="15" t="s">
        <v>95</v>
      </c>
      <c r="B137" s="9"/>
      <c r="C137" s="64"/>
      <c r="D137" s="61"/>
      <c r="E137" s="60"/>
    </row>
    <row r="138" spans="1:6" ht="11.45" customHeight="1" x14ac:dyDescent="0.2">
      <c r="A138" s="16" t="s">
        <v>29</v>
      </c>
      <c r="B138" s="9" t="s">
        <v>175</v>
      </c>
      <c r="C138" s="64">
        <v>45175</v>
      </c>
      <c r="D138" s="62">
        <v>0</v>
      </c>
      <c r="E138" s="60">
        <f t="shared" ref="E138:E141" si="6">SUM(C138:D138)</f>
        <v>45175</v>
      </c>
    </row>
    <row r="139" spans="1:6" ht="11.45" customHeight="1" x14ac:dyDescent="0.2">
      <c r="A139" s="16"/>
      <c r="B139" s="9" t="s">
        <v>81</v>
      </c>
      <c r="C139" s="64">
        <v>31360</v>
      </c>
      <c r="D139" s="62">
        <v>0</v>
      </c>
      <c r="E139" s="60">
        <f t="shared" si="6"/>
        <v>31360</v>
      </c>
    </row>
    <row r="140" spans="1:6" ht="11.45" customHeight="1" x14ac:dyDescent="0.2">
      <c r="A140" s="16"/>
      <c r="B140" s="9" t="s">
        <v>83</v>
      </c>
      <c r="C140" s="64">
        <v>31501</v>
      </c>
      <c r="D140" s="62">
        <v>0</v>
      </c>
      <c r="E140" s="60">
        <f t="shared" si="6"/>
        <v>31501</v>
      </c>
    </row>
    <row r="141" spans="1:6" ht="11.45" customHeight="1" x14ac:dyDescent="0.2">
      <c r="A141" s="16"/>
      <c r="B141" s="9" t="s">
        <v>85</v>
      </c>
      <c r="C141" s="64">
        <v>58718</v>
      </c>
      <c r="D141" s="62">
        <v>0</v>
      </c>
      <c r="E141" s="60">
        <f t="shared" si="6"/>
        <v>58718</v>
      </c>
    </row>
    <row r="142" spans="1:6" ht="3.95" customHeight="1" x14ac:dyDescent="0.2">
      <c r="A142" s="16"/>
      <c r="C142" s="21"/>
    </row>
    <row r="143" spans="1:6" ht="11.45" customHeight="1" x14ac:dyDescent="0.2">
      <c r="A143" s="46" t="s">
        <v>165</v>
      </c>
      <c r="B143" s="9"/>
      <c r="C143" s="21"/>
      <c r="D143" s="49"/>
    </row>
    <row r="144" spans="1:6" ht="11.45" customHeight="1" x14ac:dyDescent="0.2">
      <c r="A144" s="16"/>
      <c r="B144" s="9" t="s">
        <v>165</v>
      </c>
      <c r="C144" s="47">
        <v>0</v>
      </c>
      <c r="D144" s="50">
        <v>62065</v>
      </c>
      <c r="E144" s="39">
        <f t="shared" ref="E144" si="7">SUM(C144:D144)</f>
        <v>62065</v>
      </c>
    </row>
    <row r="145" spans="1:6" ht="3" customHeight="1" x14ac:dyDescent="0.2">
      <c r="A145" s="16"/>
      <c r="B145" s="9"/>
      <c r="C145" s="51"/>
      <c r="D145" s="52"/>
      <c r="E145" s="53"/>
    </row>
    <row r="146" spans="1:6" ht="11.45" customHeight="1" thickBot="1" x14ac:dyDescent="0.25">
      <c r="A146" s="16"/>
      <c r="B146" s="9"/>
      <c r="C146" s="57">
        <f>SUM(C7:C144)</f>
        <v>6320039</v>
      </c>
      <c r="D146" s="58">
        <f>SUM(D7:D144)</f>
        <v>319056</v>
      </c>
      <c r="E146" s="59">
        <f t="shared" ref="E146" si="8">SUM(C146:D146)</f>
        <v>6639095</v>
      </c>
      <c r="F146" s="26"/>
    </row>
    <row r="147" spans="1:6" ht="12.75" thickTop="1" x14ac:dyDescent="0.2"/>
  </sheetData>
  <mergeCells count="1">
    <mergeCell ref="A5:B5"/>
  </mergeCells>
  <pageMargins left="0.7" right="0.4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9"/>
  <sheetViews>
    <sheetView workbookViewId="0">
      <selection sqref="A1:XFD1048576"/>
    </sheetView>
  </sheetViews>
  <sheetFormatPr defaultRowHeight="12" x14ac:dyDescent="0.2"/>
  <cols>
    <col min="1" max="1" width="9.42578125" style="6" customWidth="1"/>
    <col min="2" max="2" width="21" style="6" hidden="1" customWidth="1"/>
    <col min="3" max="3" width="50.7109375" style="6" customWidth="1"/>
    <col min="4" max="4" width="12.7109375" style="8" hidden="1" customWidth="1"/>
    <col min="5" max="5" width="11.85546875" style="6" hidden="1" customWidth="1"/>
    <col min="6" max="6" width="11.28515625" style="6" hidden="1" customWidth="1"/>
    <col min="7" max="7" width="13" style="6" customWidth="1"/>
    <col min="8" max="8" width="14.42578125" style="6" hidden="1" customWidth="1"/>
    <col min="9" max="9" width="9.140625" style="6"/>
    <col min="10" max="10" width="0" style="6" hidden="1" customWidth="1"/>
    <col min="11" max="16384" width="9.140625" style="6"/>
  </cols>
  <sheetData>
    <row r="1" spans="1:11" s="3" customFormat="1" ht="15" x14ac:dyDescent="0.25">
      <c r="A1" s="23"/>
      <c r="B1" s="23"/>
      <c r="D1" s="5"/>
    </row>
    <row r="2" spans="1:11" s="3" customFormat="1" ht="15" x14ac:dyDescent="0.25">
      <c r="A2" s="4"/>
      <c r="B2" s="4"/>
      <c r="D2" s="5"/>
    </row>
    <row r="3" spans="1:11" s="3" customFormat="1" ht="7.5" customHeight="1" x14ac:dyDescent="0.25">
      <c r="A3" s="4"/>
      <c r="B3" s="24"/>
      <c r="C3" s="1"/>
      <c r="D3" s="2"/>
      <c r="E3" s="1"/>
      <c r="F3" s="1"/>
      <c r="G3" s="1"/>
    </row>
    <row r="4" spans="1:11" s="3" customFormat="1" ht="15" x14ac:dyDescent="0.25">
      <c r="A4" s="25" t="s">
        <v>124</v>
      </c>
      <c r="B4" s="25"/>
      <c r="C4" s="1"/>
      <c r="D4" s="2"/>
      <c r="E4" s="1"/>
      <c r="F4" s="1"/>
      <c r="G4" s="1"/>
    </row>
    <row r="5" spans="1:11" ht="36" x14ac:dyDescent="0.2">
      <c r="A5" s="76" t="s">
        <v>90</v>
      </c>
      <c r="B5" s="76"/>
      <c r="C5" s="76"/>
      <c r="D5" s="10" t="s">
        <v>125</v>
      </c>
      <c r="E5" s="11" t="s">
        <v>126</v>
      </c>
      <c r="F5" s="11" t="s">
        <v>127</v>
      </c>
      <c r="G5" s="12" t="s">
        <v>128</v>
      </c>
      <c r="K5" s="13"/>
    </row>
    <row r="6" spans="1:11" x14ac:dyDescent="0.2">
      <c r="A6" s="14"/>
      <c r="B6" s="14"/>
      <c r="C6" s="14"/>
      <c r="D6" s="10"/>
      <c r="E6" s="11"/>
      <c r="F6" s="11"/>
      <c r="G6" s="11"/>
      <c r="K6" s="13"/>
    </row>
    <row r="7" spans="1:11" x14ac:dyDescent="0.2">
      <c r="A7" s="15" t="s">
        <v>91</v>
      </c>
      <c r="B7" s="14"/>
      <c r="C7" s="7"/>
      <c r="D7" s="10"/>
      <c r="E7" s="11"/>
      <c r="F7" s="11"/>
      <c r="G7" s="11"/>
    </row>
    <row r="8" spans="1:11" x14ac:dyDescent="0.2">
      <c r="A8" s="16" t="s">
        <v>29</v>
      </c>
      <c r="C8" s="6" t="s">
        <v>0</v>
      </c>
      <c r="D8" s="17"/>
      <c r="E8" s="17"/>
      <c r="F8" s="17"/>
      <c r="G8" s="26">
        <v>375000</v>
      </c>
      <c r="H8" s="7" t="s">
        <v>87</v>
      </c>
    </row>
    <row r="9" spans="1:11" x14ac:dyDescent="0.2">
      <c r="A9" s="7"/>
      <c r="C9" s="6" t="s">
        <v>1</v>
      </c>
      <c r="D9" s="17"/>
      <c r="E9" s="17"/>
      <c r="F9" s="17"/>
      <c r="G9" s="17">
        <v>25000</v>
      </c>
      <c r="H9" s="7" t="s">
        <v>87</v>
      </c>
    </row>
    <row r="10" spans="1:11" ht="15" customHeight="1" x14ac:dyDescent="0.2">
      <c r="A10" s="7"/>
      <c r="B10" s="9" t="s">
        <v>2</v>
      </c>
      <c r="C10" s="9" t="s">
        <v>3</v>
      </c>
      <c r="D10" s="18">
        <v>44517.55</v>
      </c>
      <c r="E10" s="18">
        <f>D10*0.05</f>
        <v>2225.8775000000001</v>
      </c>
      <c r="F10" s="18">
        <f>D10*0.025</f>
        <v>1112.93875</v>
      </c>
      <c r="G10" s="19">
        <f>F10</f>
        <v>1112.93875</v>
      </c>
    </row>
    <row r="11" spans="1:11" x14ac:dyDescent="0.2">
      <c r="A11" s="16"/>
      <c r="B11" s="9"/>
      <c r="C11" s="9"/>
      <c r="D11" s="18"/>
      <c r="E11" s="18"/>
      <c r="F11" s="18"/>
      <c r="G11" s="18"/>
    </row>
    <row r="12" spans="1:11" x14ac:dyDescent="0.2">
      <c r="A12" s="15" t="s">
        <v>92</v>
      </c>
      <c r="B12" s="9"/>
      <c r="C12" s="9"/>
      <c r="D12" s="18"/>
      <c r="E12" s="18"/>
      <c r="F12" s="18"/>
      <c r="G12" s="18"/>
    </row>
    <row r="13" spans="1:11" x14ac:dyDescent="0.2">
      <c r="A13" s="16" t="s">
        <v>29</v>
      </c>
      <c r="B13" s="9" t="s">
        <v>4</v>
      </c>
      <c r="C13" s="9" t="s">
        <v>5</v>
      </c>
      <c r="D13" s="18">
        <v>1453890.85</v>
      </c>
      <c r="E13" s="18">
        <f>D13*0.04</f>
        <v>58155.634000000005</v>
      </c>
      <c r="F13" s="18">
        <f>D13*0.02</f>
        <v>29077.817000000003</v>
      </c>
      <c r="G13" s="18">
        <f t="shared" ref="G13:G38" si="0">F13</f>
        <v>29077.817000000003</v>
      </c>
      <c r="I13" s="7" t="s">
        <v>29</v>
      </c>
    </row>
    <row r="14" spans="1:11" x14ac:dyDescent="0.2">
      <c r="A14" s="16"/>
      <c r="B14" s="9" t="s">
        <v>6</v>
      </c>
      <c r="C14" s="9" t="s">
        <v>7</v>
      </c>
      <c r="D14" s="18">
        <v>1364472.31</v>
      </c>
      <c r="E14" s="18">
        <f t="shared" ref="E14:E43" si="1">D14*0.04</f>
        <v>54578.892400000004</v>
      </c>
      <c r="F14" s="18">
        <f t="shared" ref="F14:F25" si="2">D14*0.02</f>
        <v>27289.446200000002</v>
      </c>
      <c r="G14" s="18">
        <f t="shared" si="0"/>
        <v>27289.446200000002</v>
      </c>
      <c r="H14" s="7" t="s">
        <v>29</v>
      </c>
      <c r="I14" s="7"/>
    </row>
    <row r="15" spans="1:11" x14ac:dyDescent="0.2">
      <c r="A15" s="16"/>
      <c r="B15" s="9" t="s">
        <v>8</v>
      </c>
      <c r="C15" s="9" t="s">
        <v>9</v>
      </c>
      <c r="D15" s="18">
        <v>1418644.93</v>
      </c>
      <c r="E15" s="18">
        <f t="shared" si="1"/>
        <v>56745.797200000001</v>
      </c>
      <c r="F15" s="18">
        <f t="shared" si="2"/>
        <v>28372.8986</v>
      </c>
      <c r="G15" s="18">
        <f t="shared" si="0"/>
        <v>28372.8986</v>
      </c>
      <c r="I15" s="7"/>
    </row>
    <row r="16" spans="1:11" x14ac:dyDescent="0.2">
      <c r="A16" s="16"/>
      <c r="B16" s="9" t="s">
        <v>10</v>
      </c>
      <c r="C16" s="9" t="s">
        <v>11</v>
      </c>
      <c r="D16" s="18">
        <v>1124364.44</v>
      </c>
      <c r="E16" s="18">
        <f t="shared" si="1"/>
        <v>44974.577599999997</v>
      </c>
      <c r="F16" s="18">
        <f t="shared" si="2"/>
        <v>22487.288799999998</v>
      </c>
      <c r="G16" s="18">
        <f t="shared" si="0"/>
        <v>22487.288799999998</v>
      </c>
      <c r="I16" s="7"/>
    </row>
    <row r="17" spans="1:9" x14ac:dyDescent="0.2">
      <c r="A17" s="16"/>
      <c r="B17" s="9" t="s">
        <v>12</v>
      </c>
      <c r="C17" s="9" t="s">
        <v>123</v>
      </c>
      <c r="D17" s="18">
        <v>956033.97</v>
      </c>
      <c r="E17" s="18">
        <f t="shared" si="1"/>
        <v>38241.358800000002</v>
      </c>
      <c r="F17" s="18">
        <f t="shared" si="2"/>
        <v>19120.679400000001</v>
      </c>
      <c r="G17" s="18">
        <f t="shared" si="0"/>
        <v>19120.679400000001</v>
      </c>
      <c r="I17" s="7"/>
    </row>
    <row r="18" spans="1:9" x14ac:dyDescent="0.2">
      <c r="A18" s="16"/>
      <c r="B18" s="9" t="s">
        <v>14</v>
      </c>
      <c r="C18" s="9" t="s">
        <v>15</v>
      </c>
      <c r="D18" s="18">
        <v>1613777.22</v>
      </c>
      <c r="E18" s="18">
        <f t="shared" si="1"/>
        <v>64551.088799999998</v>
      </c>
      <c r="F18" s="18">
        <f t="shared" si="2"/>
        <v>32275.544399999999</v>
      </c>
      <c r="G18" s="18">
        <f t="shared" si="0"/>
        <v>32275.544399999999</v>
      </c>
      <c r="I18" s="7"/>
    </row>
    <row r="19" spans="1:9" x14ac:dyDescent="0.2">
      <c r="A19" s="16"/>
      <c r="B19" s="9" t="s">
        <v>16</v>
      </c>
      <c r="C19" s="9" t="s">
        <v>97</v>
      </c>
      <c r="D19" s="18">
        <v>1427209.9</v>
      </c>
      <c r="E19" s="18">
        <f t="shared" si="1"/>
        <v>57088.396000000001</v>
      </c>
      <c r="F19" s="18">
        <f t="shared" si="2"/>
        <v>28544.198</v>
      </c>
      <c r="G19" s="18">
        <f t="shared" si="0"/>
        <v>28544.198</v>
      </c>
      <c r="I19" s="7"/>
    </row>
    <row r="20" spans="1:9" x14ac:dyDescent="0.2">
      <c r="A20" s="16"/>
      <c r="B20" s="9" t="s">
        <v>17</v>
      </c>
      <c r="C20" s="9" t="s">
        <v>18</v>
      </c>
      <c r="D20" s="18">
        <v>1953798.58</v>
      </c>
      <c r="E20" s="18">
        <f t="shared" si="1"/>
        <v>78151.943200000009</v>
      </c>
      <c r="F20" s="18">
        <f t="shared" si="2"/>
        <v>39075.971600000004</v>
      </c>
      <c r="G20" s="18">
        <f t="shared" si="0"/>
        <v>39075.971600000004</v>
      </c>
      <c r="I20" s="7" t="s">
        <v>29</v>
      </c>
    </row>
    <row r="21" spans="1:9" x14ac:dyDescent="0.2">
      <c r="A21" s="16"/>
      <c r="B21" s="9" t="s">
        <v>19</v>
      </c>
      <c r="C21" s="9" t="s">
        <v>20</v>
      </c>
      <c r="D21" s="18">
        <v>1372168.94</v>
      </c>
      <c r="E21" s="18">
        <f t="shared" si="1"/>
        <v>54886.757599999997</v>
      </c>
      <c r="F21" s="18">
        <f t="shared" si="2"/>
        <v>27443.378799999999</v>
      </c>
      <c r="G21" s="18">
        <f t="shared" si="0"/>
        <v>27443.378799999999</v>
      </c>
      <c r="I21" s="7"/>
    </row>
    <row r="22" spans="1:9" x14ac:dyDescent="0.2">
      <c r="A22" s="16"/>
      <c r="B22" s="9" t="s">
        <v>21</v>
      </c>
      <c r="C22" s="9" t="s">
        <v>22</v>
      </c>
      <c r="D22" s="18">
        <v>1271260.17</v>
      </c>
      <c r="E22" s="18">
        <f t="shared" si="1"/>
        <v>50850.406799999997</v>
      </c>
      <c r="F22" s="18">
        <f t="shared" si="2"/>
        <v>25425.203399999999</v>
      </c>
      <c r="G22" s="18">
        <f t="shared" si="0"/>
        <v>25425.203399999999</v>
      </c>
      <c r="H22" s="7" t="s">
        <v>29</v>
      </c>
      <c r="I22" s="7"/>
    </row>
    <row r="23" spans="1:9" x14ac:dyDescent="0.2">
      <c r="A23" s="16"/>
      <c r="B23" s="9" t="s">
        <v>23</v>
      </c>
      <c r="C23" s="9" t="s">
        <v>24</v>
      </c>
      <c r="D23" s="18">
        <v>1494398.99</v>
      </c>
      <c r="E23" s="18">
        <f t="shared" si="1"/>
        <v>59775.959600000002</v>
      </c>
      <c r="F23" s="18">
        <f t="shared" si="2"/>
        <v>29887.979800000001</v>
      </c>
      <c r="G23" s="18">
        <f t="shared" si="0"/>
        <v>29887.979800000001</v>
      </c>
      <c r="I23" s="7"/>
    </row>
    <row r="24" spans="1:9" x14ac:dyDescent="0.2">
      <c r="A24" s="16"/>
      <c r="B24" s="9" t="s">
        <v>25</v>
      </c>
      <c r="C24" s="9" t="s">
        <v>26</v>
      </c>
      <c r="D24" s="18">
        <v>1605034.46</v>
      </c>
      <c r="E24" s="18">
        <f>D24*0.05</f>
        <v>80251.722999999998</v>
      </c>
      <c r="F24" s="18">
        <f>D24*0.025</f>
        <v>40125.861499999999</v>
      </c>
      <c r="G24" s="18">
        <f t="shared" si="0"/>
        <v>40125.861499999999</v>
      </c>
      <c r="I24" s="7"/>
    </row>
    <row r="25" spans="1:9" x14ac:dyDescent="0.2">
      <c r="A25" s="16"/>
      <c r="B25" s="9" t="s">
        <v>27</v>
      </c>
      <c r="C25" s="9" t="s">
        <v>28</v>
      </c>
      <c r="D25" s="18">
        <v>1163129.1100000001</v>
      </c>
      <c r="E25" s="18">
        <f t="shared" si="1"/>
        <v>46525.164400000001</v>
      </c>
      <c r="F25" s="18">
        <f t="shared" si="2"/>
        <v>23262.582200000001</v>
      </c>
      <c r="G25" s="18">
        <f t="shared" si="0"/>
        <v>23262.582200000001</v>
      </c>
      <c r="I25" s="7"/>
    </row>
    <row r="26" spans="1:9" x14ac:dyDescent="0.2">
      <c r="A26" s="16"/>
      <c r="B26" s="9"/>
      <c r="C26" s="9"/>
      <c r="D26" s="18"/>
      <c r="E26" s="18"/>
      <c r="F26" s="18"/>
      <c r="G26" s="18"/>
    </row>
    <row r="27" spans="1:9" x14ac:dyDescent="0.2">
      <c r="A27" s="15" t="s">
        <v>93</v>
      </c>
      <c r="B27" s="9"/>
      <c r="C27" s="9"/>
      <c r="D27" s="18"/>
      <c r="E27" s="18"/>
      <c r="F27" s="18"/>
      <c r="G27" s="18"/>
    </row>
    <row r="28" spans="1:9" x14ac:dyDescent="0.2">
      <c r="A28" s="16" t="s">
        <v>29</v>
      </c>
      <c r="B28" s="9" t="s">
        <v>30</v>
      </c>
      <c r="C28" s="9" t="s">
        <v>31</v>
      </c>
      <c r="D28" s="18">
        <v>15932563.67</v>
      </c>
      <c r="E28" s="18">
        <f t="shared" si="1"/>
        <v>637302.54680000001</v>
      </c>
      <c r="F28" s="18">
        <f>D28*0.02</f>
        <v>318651.27340000001</v>
      </c>
      <c r="G28" s="18">
        <f>F28+1</f>
        <v>318652.27340000001</v>
      </c>
    </row>
    <row r="29" spans="1:9" x14ac:dyDescent="0.2">
      <c r="A29" s="16"/>
      <c r="B29" s="9" t="s">
        <v>32</v>
      </c>
      <c r="C29" s="9" t="s">
        <v>33</v>
      </c>
      <c r="D29" s="18">
        <v>863055.63</v>
      </c>
      <c r="E29" s="18">
        <f t="shared" si="1"/>
        <v>34522.225200000001</v>
      </c>
      <c r="F29" s="18">
        <f t="shared" ref="F29:F43" si="3">D29*0.02</f>
        <v>17261.1126</v>
      </c>
      <c r="G29" s="18">
        <f t="shared" si="0"/>
        <v>17261.1126</v>
      </c>
      <c r="H29" s="7" t="s">
        <v>86</v>
      </c>
      <c r="I29" s="7" t="s">
        <v>29</v>
      </c>
    </row>
    <row r="30" spans="1:9" x14ac:dyDescent="0.2">
      <c r="A30" s="16"/>
      <c r="B30" s="9" t="s">
        <v>34</v>
      </c>
      <c r="C30" s="9" t="s">
        <v>98</v>
      </c>
      <c r="D30" s="18">
        <v>841764.27</v>
      </c>
      <c r="E30" s="18">
        <f t="shared" si="1"/>
        <v>33670.570800000001</v>
      </c>
      <c r="F30" s="18">
        <f t="shared" si="3"/>
        <v>16835.285400000001</v>
      </c>
      <c r="G30" s="18">
        <f t="shared" si="0"/>
        <v>16835.285400000001</v>
      </c>
    </row>
    <row r="31" spans="1:9" x14ac:dyDescent="0.2">
      <c r="A31" s="16"/>
      <c r="B31" s="9" t="s">
        <v>35</v>
      </c>
      <c r="C31" s="9" t="s">
        <v>36</v>
      </c>
      <c r="D31" s="18">
        <v>1143369.6000000001</v>
      </c>
      <c r="E31" s="18">
        <f t="shared" si="1"/>
        <v>45734.784000000007</v>
      </c>
      <c r="F31" s="18">
        <f t="shared" si="3"/>
        <v>22867.392000000003</v>
      </c>
      <c r="G31" s="18">
        <f t="shared" si="0"/>
        <v>22867.392000000003</v>
      </c>
      <c r="I31" s="7"/>
    </row>
    <row r="32" spans="1:9" x14ac:dyDescent="0.2">
      <c r="A32" s="16"/>
      <c r="B32" s="9" t="s">
        <v>37</v>
      </c>
      <c r="C32" s="9" t="s">
        <v>38</v>
      </c>
      <c r="D32" s="18">
        <v>1333767.5</v>
      </c>
      <c r="E32" s="18">
        <f t="shared" si="1"/>
        <v>53350.700000000004</v>
      </c>
      <c r="F32" s="18">
        <f t="shared" si="3"/>
        <v>26675.350000000002</v>
      </c>
      <c r="G32" s="18">
        <f t="shared" si="0"/>
        <v>26675.350000000002</v>
      </c>
      <c r="I32" s="7"/>
    </row>
    <row r="33" spans="1:9" x14ac:dyDescent="0.2">
      <c r="A33" s="16"/>
      <c r="B33" s="9" t="s">
        <v>39</v>
      </c>
      <c r="C33" s="9" t="s">
        <v>40</v>
      </c>
      <c r="D33" s="18">
        <v>1406863.23</v>
      </c>
      <c r="E33" s="18">
        <f t="shared" si="1"/>
        <v>56274.529199999997</v>
      </c>
      <c r="F33" s="18">
        <f t="shared" si="3"/>
        <v>28137.264599999999</v>
      </c>
      <c r="G33" s="18">
        <f t="shared" si="0"/>
        <v>28137.264599999999</v>
      </c>
    </row>
    <row r="34" spans="1:9" x14ac:dyDescent="0.2">
      <c r="A34" s="16"/>
      <c r="B34" s="9" t="s">
        <v>41</v>
      </c>
      <c r="C34" s="9" t="s">
        <v>42</v>
      </c>
      <c r="D34" s="18">
        <v>1127802.6499999999</v>
      </c>
      <c r="E34" s="18">
        <f t="shared" si="1"/>
        <v>45112.106</v>
      </c>
      <c r="F34" s="18">
        <f t="shared" si="3"/>
        <v>22556.053</v>
      </c>
      <c r="G34" s="18">
        <f t="shared" si="0"/>
        <v>22556.053</v>
      </c>
      <c r="I34" s="7"/>
    </row>
    <row r="35" spans="1:9" x14ac:dyDescent="0.2">
      <c r="A35" s="16"/>
      <c r="B35" s="9" t="s">
        <v>43</v>
      </c>
      <c r="C35" s="9" t="s">
        <v>44</v>
      </c>
      <c r="D35" s="18">
        <v>419801.39</v>
      </c>
      <c r="E35" s="18">
        <f t="shared" si="1"/>
        <v>16792.0556</v>
      </c>
      <c r="F35" s="18">
        <f t="shared" si="3"/>
        <v>8396.0277999999998</v>
      </c>
      <c r="G35" s="18">
        <f t="shared" si="0"/>
        <v>8396.0277999999998</v>
      </c>
      <c r="I35" s="7"/>
    </row>
    <row r="36" spans="1:9" x14ac:dyDescent="0.2">
      <c r="A36" s="16"/>
      <c r="B36" s="9" t="s">
        <v>45</v>
      </c>
      <c r="C36" s="9" t="s">
        <v>46</v>
      </c>
      <c r="D36" s="18">
        <v>362069.18</v>
      </c>
      <c r="E36" s="18">
        <f t="shared" si="1"/>
        <v>14482.7672</v>
      </c>
      <c r="F36" s="18">
        <f t="shared" si="3"/>
        <v>7241.3836000000001</v>
      </c>
      <c r="G36" s="18">
        <f t="shared" si="0"/>
        <v>7241.3836000000001</v>
      </c>
    </row>
    <row r="37" spans="1:9" x14ac:dyDescent="0.2">
      <c r="A37" s="16"/>
      <c r="B37" s="9" t="s">
        <v>47</v>
      </c>
      <c r="C37" s="9" t="s">
        <v>48</v>
      </c>
      <c r="D37" s="18">
        <v>406510.12</v>
      </c>
      <c r="E37" s="18">
        <f t="shared" si="1"/>
        <v>16260.4048</v>
      </c>
      <c r="F37" s="18">
        <f t="shared" si="3"/>
        <v>8130.2024000000001</v>
      </c>
      <c r="G37" s="18">
        <f t="shared" si="0"/>
        <v>8130.2024000000001</v>
      </c>
    </row>
    <row r="38" spans="1:9" x14ac:dyDescent="0.2">
      <c r="A38" s="16"/>
      <c r="B38" s="9" t="s">
        <v>49</v>
      </c>
      <c r="C38" s="9" t="s">
        <v>50</v>
      </c>
      <c r="D38" s="18">
        <v>402128.17</v>
      </c>
      <c r="E38" s="18">
        <f t="shared" si="1"/>
        <v>16085.1268</v>
      </c>
      <c r="F38" s="18">
        <f t="shared" si="3"/>
        <v>8042.5634</v>
      </c>
      <c r="G38" s="18">
        <f t="shared" si="0"/>
        <v>8042.5634</v>
      </c>
    </row>
    <row r="39" spans="1:9" x14ac:dyDescent="0.2">
      <c r="A39" s="16"/>
      <c r="B39" s="9" t="s">
        <v>51</v>
      </c>
      <c r="C39" s="9" t="s">
        <v>52</v>
      </c>
      <c r="D39" s="18">
        <v>398373.06</v>
      </c>
      <c r="E39" s="18">
        <f t="shared" si="1"/>
        <v>15934.922399999999</v>
      </c>
      <c r="F39" s="18">
        <f t="shared" si="3"/>
        <v>7967.4611999999997</v>
      </c>
      <c r="G39" s="18">
        <f>F39+1</f>
        <v>7968.4611999999997</v>
      </c>
    </row>
    <row r="40" spans="1:9" x14ac:dyDescent="0.2">
      <c r="A40" s="16"/>
      <c r="B40" s="9" t="s">
        <v>53</v>
      </c>
      <c r="C40" s="9" t="s">
        <v>54</v>
      </c>
      <c r="D40" s="18">
        <v>0</v>
      </c>
      <c r="E40" s="18">
        <f t="shared" si="1"/>
        <v>0</v>
      </c>
      <c r="F40" s="18">
        <f t="shared" si="3"/>
        <v>0</v>
      </c>
      <c r="G40" s="18">
        <v>10000</v>
      </c>
    </row>
    <row r="41" spans="1:9" x14ac:dyDescent="0.2">
      <c r="A41" s="16"/>
      <c r="B41" s="9" t="s">
        <v>55</v>
      </c>
      <c r="C41" s="9" t="s">
        <v>56</v>
      </c>
      <c r="D41" s="18">
        <v>0</v>
      </c>
      <c r="E41" s="18">
        <f t="shared" si="1"/>
        <v>0</v>
      </c>
      <c r="F41" s="18">
        <f t="shared" si="3"/>
        <v>0</v>
      </c>
      <c r="G41" s="18">
        <v>10000</v>
      </c>
    </row>
    <row r="42" spans="1:9" x14ac:dyDescent="0.2">
      <c r="A42" s="16"/>
      <c r="B42" s="9" t="s">
        <v>57</v>
      </c>
      <c r="C42" s="9" t="s">
        <v>58</v>
      </c>
      <c r="D42" s="18">
        <v>0</v>
      </c>
      <c r="E42" s="18">
        <f t="shared" si="1"/>
        <v>0</v>
      </c>
      <c r="F42" s="18">
        <f t="shared" si="3"/>
        <v>0</v>
      </c>
      <c r="G42" s="18">
        <v>10000</v>
      </c>
    </row>
    <row r="43" spans="1:9" x14ac:dyDescent="0.2">
      <c r="A43" s="16"/>
      <c r="B43" s="9" t="s">
        <v>59</v>
      </c>
      <c r="C43" s="9" t="s">
        <v>60</v>
      </c>
      <c r="D43" s="18">
        <v>0</v>
      </c>
      <c r="E43" s="18">
        <f t="shared" si="1"/>
        <v>0</v>
      </c>
      <c r="F43" s="18">
        <f t="shared" si="3"/>
        <v>0</v>
      </c>
      <c r="G43" s="18">
        <v>10000</v>
      </c>
    </row>
    <row r="44" spans="1:9" x14ac:dyDescent="0.2">
      <c r="A44" s="16"/>
      <c r="B44" s="9"/>
      <c r="C44" s="9" t="s">
        <v>61</v>
      </c>
      <c r="D44" s="18"/>
      <c r="E44" s="18"/>
      <c r="F44" s="18"/>
      <c r="G44" s="18">
        <v>10000</v>
      </c>
      <c r="H44" s="7" t="s">
        <v>87</v>
      </c>
    </row>
    <row r="45" spans="1:9" x14ac:dyDescent="0.2">
      <c r="A45" s="16"/>
      <c r="B45" s="9"/>
      <c r="C45" s="9" t="s">
        <v>62</v>
      </c>
      <c r="D45" s="18"/>
      <c r="E45" s="18"/>
      <c r="F45" s="18"/>
      <c r="G45" s="18">
        <v>10000</v>
      </c>
      <c r="H45" s="7" t="s">
        <v>87</v>
      </c>
    </row>
    <row r="46" spans="1:9" x14ac:dyDescent="0.2">
      <c r="A46" s="16"/>
      <c r="B46" s="9" t="s">
        <v>63</v>
      </c>
      <c r="C46" s="9" t="s">
        <v>64</v>
      </c>
      <c r="D46" s="18">
        <v>1311571.21</v>
      </c>
      <c r="E46" s="18">
        <f t="shared" ref="E46:E49" si="4">D46*0.04</f>
        <v>52462.848400000003</v>
      </c>
      <c r="F46" s="18">
        <f t="shared" ref="F46:F49" si="5">D46*0.02</f>
        <v>26231.424200000001</v>
      </c>
      <c r="G46" s="18">
        <f t="shared" ref="G46:G48" si="6">F46</f>
        <v>26231.424200000001</v>
      </c>
    </row>
    <row r="47" spans="1:9" x14ac:dyDescent="0.2">
      <c r="A47" s="16"/>
      <c r="B47" s="9" t="s">
        <v>65</v>
      </c>
      <c r="C47" s="9" t="s">
        <v>66</v>
      </c>
      <c r="D47" s="18">
        <v>901171.07</v>
      </c>
      <c r="E47" s="18">
        <f t="shared" si="4"/>
        <v>36046.842799999999</v>
      </c>
      <c r="F47" s="18">
        <f t="shared" si="5"/>
        <v>18023.421399999999</v>
      </c>
      <c r="G47" s="18">
        <f t="shared" si="6"/>
        <v>18023.421399999999</v>
      </c>
      <c r="I47" s="7"/>
    </row>
    <row r="48" spans="1:9" x14ac:dyDescent="0.2">
      <c r="A48" s="16"/>
      <c r="B48" s="38">
        <v>31030</v>
      </c>
      <c r="C48" s="36" t="s">
        <v>111</v>
      </c>
      <c r="D48" s="37">
        <v>1818792.92</v>
      </c>
      <c r="E48" s="18">
        <f t="shared" si="4"/>
        <v>72751.716799999995</v>
      </c>
      <c r="F48" s="18">
        <f t="shared" si="5"/>
        <v>36375.858399999997</v>
      </c>
      <c r="G48" s="18">
        <f t="shared" si="6"/>
        <v>36375.858399999997</v>
      </c>
      <c r="H48" s="7"/>
    </row>
    <row r="49" spans="1:10" x14ac:dyDescent="0.2">
      <c r="A49" s="16"/>
      <c r="B49" s="38">
        <v>35260</v>
      </c>
      <c r="C49" s="36" t="s">
        <v>120</v>
      </c>
      <c r="D49" s="42">
        <v>2644018.61</v>
      </c>
      <c r="E49" s="42">
        <f t="shared" si="4"/>
        <v>105760.7444</v>
      </c>
      <c r="F49" s="42">
        <f t="shared" si="5"/>
        <v>52880.372199999998</v>
      </c>
      <c r="G49" s="18">
        <v>45000</v>
      </c>
      <c r="J49" s="6" t="s">
        <v>121</v>
      </c>
    </row>
    <row r="50" spans="1:10" x14ac:dyDescent="0.2">
      <c r="A50" s="16"/>
      <c r="B50" s="9"/>
      <c r="D50" s="18"/>
      <c r="E50" s="18"/>
      <c r="F50" s="18"/>
      <c r="G50" s="18"/>
    </row>
    <row r="51" spans="1:10" x14ac:dyDescent="0.2">
      <c r="A51" s="15" t="s">
        <v>94</v>
      </c>
      <c r="B51" s="9"/>
      <c r="C51" s="9"/>
      <c r="D51" s="18"/>
      <c r="E51" s="18"/>
      <c r="F51" s="18"/>
      <c r="G51" s="18"/>
    </row>
    <row r="52" spans="1:10" x14ac:dyDescent="0.2">
      <c r="A52" s="16"/>
      <c r="B52" s="9"/>
      <c r="C52" s="9" t="s">
        <v>67</v>
      </c>
      <c r="D52" s="18"/>
      <c r="E52" s="18"/>
      <c r="F52" s="18"/>
      <c r="G52" s="18">
        <v>85000</v>
      </c>
      <c r="H52" s="7" t="s">
        <v>87</v>
      </c>
    </row>
    <row r="53" spans="1:10" x14ac:dyDescent="0.2">
      <c r="A53" s="7"/>
      <c r="B53" s="9" t="s">
        <v>68</v>
      </c>
      <c r="C53" s="9" t="s">
        <v>96</v>
      </c>
      <c r="D53" s="18">
        <v>634261.66</v>
      </c>
      <c r="E53" s="18">
        <f t="shared" ref="E53:E56" si="7">D53*0.04</f>
        <v>25370.466400000001</v>
      </c>
      <c r="F53" s="18">
        <f t="shared" ref="F53:F56" si="8">D53*0.02</f>
        <v>12685.233200000001</v>
      </c>
      <c r="G53" s="18">
        <f t="shared" ref="G53:G56" si="9">F53</f>
        <v>12685.233200000001</v>
      </c>
    </row>
    <row r="54" spans="1:10" x14ac:dyDescent="0.2">
      <c r="A54" s="16"/>
      <c r="B54" s="9" t="s">
        <v>69</v>
      </c>
      <c r="C54" s="9" t="s">
        <v>70</v>
      </c>
      <c r="D54" s="18">
        <v>668678.98</v>
      </c>
      <c r="E54" s="18">
        <f t="shared" si="7"/>
        <v>26747.159199999998</v>
      </c>
      <c r="F54" s="18">
        <f t="shared" si="8"/>
        <v>13373.579599999999</v>
      </c>
      <c r="G54" s="18">
        <f t="shared" si="9"/>
        <v>13373.579599999999</v>
      </c>
    </row>
    <row r="55" spans="1:10" x14ac:dyDescent="0.2">
      <c r="A55" s="16"/>
      <c r="B55" s="9" t="s">
        <v>71</v>
      </c>
      <c r="C55" s="9" t="s">
        <v>72</v>
      </c>
      <c r="D55" s="18">
        <v>2894803.72</v>
      </c>
      <c r="E55" s="18">
        <f t="shared" si="7"/>
        <v>115792.14880000001</v>
      </c>
      <c r="F55" s="18">
        <f t="shared" si="8"/>
        <v>57896.074400000005</v>
      </c>
      <c r="G55" s="18">
        <f t="shared" si="9"/>
        <v>57896.074400000005</v>
      </c>
    </row>
    <row r="56" spans="1:10" x14ac:dyDescent="0.2">
      <c r="A56" s="16"/>
      <c r="B56" s="9" t="s">
        <v>73</v>
      </c>
      <c r="C56" s="9" t="s">
        <v>74</v>
      </c>
      <c r="D56" s="18">
        <v>2606523.08</v>
      </c>
      <c r="E56" s="18">
        <f t="shared" si="7"/>
        <v>104260.9232</v>
      </c>
      <c r="F56" s="18">
        <f t="shared" si="8"/>
        <v>52130.461600000002</v>
      </c>
      <c r="G56" s="18">
        <f t="shared" si="9"/>
        <v>52130.461600000002</v>
      </c>
      <c r="H56" s="7" t="s">
        <v>29</v>
      </c>
    </row>
    <row r="57" spans="1:10" x14ac:dyDescent="0.2">
      <c r="A57" s="16"/>
      <c r="B57" s="9"/>
      <c r="C57" s="9" t="s">
        <v>75</v>
      </c>
      <c r="D57" s="18"/>
      <c r="E57" s="18"/>
      <c r="F57" s="18"/>
      <c r="G57" s="18">
        <v>110000</v>
      </c>
      <c r="H57" s="7" t="s">
        <v>87</v>
      </c>
    </row>
    <row r="58" spans="1:10" x14ac:dyDescent="0.2">
      <c r="A58" s="16"/>
      <c r="B58" s="9" t="s">
        <v>76</v>
      </c>
      <c r="C58" s="9" t="s">
        <v>77</v>
      </c>
      <c r="D58" s="18">
        <v>1232584.0900000001</v>
      </c>
      <c r="E58" s="18">
        <f t="shared" ref="E58" si="10">D58*0.04</f>
        <v>49303.363600000004</v>
      </c>
      <c r="F58" s="18">
        <f t="shared" ref="F58" si="11">D58*0.02</f>
        <v>24651.681800000002</v>
      </c>
      <c r="G58" s="18">
        <f t="shared" ref="G58" si="12">F58</f>
        <v>24651.681800000002</v>
      </c>
      <c r="H58" s="7" t="s">
        <v>86</v>
      </c>
      <c r="I58" s="6" t="s">
        <v>29</v>
      </c>
    </row>
    <row r="59" spans="1:10" x14ac:dyDescent="0.2">
      <c r="A59" s="16"/>
      <c r="B59" s="9"/>
      <c r="C59" s="9" t="s">
        <v>88</v>
      </c>
      <c r="D59" s="18"/>
      <c r="E59" s="18"/>
      <c r="F59" s="18"/>
      <c r="G59" s="18">
        <v>112500</v>
      </c>
      <c r="H59" s="7" t="s">
        <v>86</v>
      </c>
    </row>
    <row r="60" spans="1:10" x14ac:dyDescent="0.2">
      <c r="A60" s="16"/>
      <c r="B60" s="9"/>
      <c r="C60" s="29" t="s">
        <v>89</v>
      </c>
      <c r="D60" s="18"/>
      <c r="E60" s="18"/>
      <c r="F60" s="18"/>
      <c r="G60" s="28">
        <v>109400</v>
      </c>
      <c r="H60" s="7" t="s">
        <v>86</v>
      </c>
      <c r="I60" s="7" t="s">
        <v>29</v>
      </c>
    </row>
    <row r="61" spans="1:10" x14ac:dyDescent="0.2">
      <c r="A61" s="16"/>
      <c r="B61" s="9"/>
      <c r="C61" s="29"/>
      <c r="D61" s="18"/>
      <c r="E61" s="18"/>
      <c r="F61" s="18"/>
      <c r="G61" s="28"/>
      <c r="H61" s="7"/>
      <c r="I61" s="7"/>
    </row>
    <row r="62" spans="1:10" ht="24" x14ac:dyDescent="0.2">
      <c r="A62" s="16" t="s">
        <v>99</v>
      </c>
      <c r="B62" s="9"/>
      <c r="C62" s="29"/>
      <c r="D62" s="18"/>
      <c r="E62" s="18"/>
      <c r="F62" s="18"/>
      <c r="G62" s="28"/>
      <c r="H62" s="7"/>
      <c r="I62" s="7"/>
    </row>
    <row r="63" spans="1:10" x14ac:dyDescent="0.2">
      <c r="A63" s="16"/>
      <c r="B63" s="9"/>
      <c r="C63" s="29" t="s">
        <v>102</v>
      </c>
      <c r="D63" s="18"/>
      <c r="E63" s="18"/>
      <c r="F63" s="18"/>
      <c r="G63" s="28">
        <v>1831610</v>
      </c>
      <c r="H63" s="7"/>
      <c r="J63" s="7" t="s">
        <v>29</v>
      </c>
    </row>
    <row r="64" spans="1:10" x14ac:dyDescent="0.2">
      <c r="A64" s="16"/>
      <c r="B64" s="9"/>
      <c r="C64" s="29" t="s">
        <v>100</v>
      </c>
      <c r="D64" s="18"/>
      <c r="E64" s="18"/>
      <c r="F64" s="18"/>
      <c r="G64" s="28">
        <v>556874</v>
      </c>
      <c r="H64" s="7"/>
      <c r="I64" s="7"/>
    </row>
    <row r="65" spans="1:9" x14ac:dyDescent="0.2">
      <c r="A65" s="16"/>
      <c r="B65" s="9"/>
      <c r="C65" s="29" t="s">
        <v>101</v>
      </c>
      <c r="D65" s="18"/>
      <c r="E65" s="18"/>
      <c r="F65" s="18"/>
      <c r="G65" s="28">
        <v>323444</v>
      </c>
      <c r="H65" s="7"/>
      <c r="I65" s="7"/>
    </row>
    <row r="66" spans="1:9" x14ac:dyDescent="0.2">
      <c r="A66" s="16"/>
      <c r="B66" s="9"/>
      <c r="C66" s="9"/>
      <c r="D66" s="18"/>
      <c r="E66" s="18"/>
      <c r="F66" s="18"/>
      <c r="G66" s="18"/>
      <c r="H66" s="7"/>
    </row>
    <row r="67" spans="1:9" x14ac:dyDescent="0.2">
      <c r="A67" s="15" t="s">
        <v>95</v>
      </c>
      <c r="B67" s="9"/>
      <c r="C67" s="9"/>
      <c r="D67" s="18"/>
      <c r="E67" s="18"/>
      <c r="F67" s="18"/>
      <c r="G67" s="18"/>
    </row>
    <row r="68" spans="1:9" x14ac:dyDescent="0.2">
      <c r="A68" s="16" t="s">
        <v>29</v>
      </c>
      <c r="B68" s="9" t="s">
        <v>78</v>
      </c>
      <c r="C68" s="9" t="s">
        <v>79</v>
      </c>
      <c r="D68" s="18">
        <v>1625367.72</v>
      </c>
      <c r="E68" s="18">
        <f>D68*0.05</f>
        <v>81268.385999999999</v>
      </c>
      <c r="F68" s="18">
        <f>D68*0.025</f>
        <v>40634.192999999999</v>
      </c>
      <c r="G68" s="18">
        <f t="shared" ref="G68:G70" si="13">F68</f>
        <v>40634.192999999999</v>
      </c>
    </row>
    <row r="69" spans="1:9" x14ac:dyDescent="0.2">
      <c r="A69" s="16"/>
      <c r="B69" s="9" t="s">
        <v>80</v>
      </c>
      <c r="C69" s="9" t="s">
        <v>81</v>
      </c>
      <c r="D69" s="18">
        <v>1387076.47</v>
      </c>
      <c r="E69" s="18">
        <f t="shared" ref="E69:E71" si="14">D69*0.04</f>
        <v>55483.058799999999</v>
      </c>
      <c r="F69" s="18">
        <f>D69*0.02</f>
        <v>27741.529399999999</v>
      </c>
      <c r="G69" s="18">
        <f t="shared" si="13"/>
        <v>27741.529399999999</v>
      </c>
    </row>
    <row r="70" spans="1:9" x14ac:dyDescent="0.2">
      <c r="A70" s="16"/>
      <c r="B70" s="9" t="s">
        <v>82</v>
      </c>
      <c r="C70" s="9" t="s">
        <v>83</v>
      </c>
      <c r="D70" s="18">
        <v>1394110.59</v>
      </c>
      <c r="E70" s="18">
        <f t="shared" si="14"/>
        <v>55764.423600000002</v>
      </c>
      <c r="F70" s="18">
        <f t="shared" ref="F70:F71" si="15">D70*0.02</f>
        <v>27882.211800000001</v>
      </c>
      <c r="G70" s="18">
        <f t="shared" si="13"/>
        <v>27882.211800000001</v>
      </c>
    </row>
    <row r="71" spans="1:9" x14ac:dyDescent="0.2">
      <c r="A71" s="16"/>
      <c r="B71" s="9" t="s">
        <v>84</v>
      </c>
      <c r="C71" s="9" t="s">
        <v>85</v>
      </c>
      <c r="D71" s="18">
        <v>2591426.09</v>
      </c>
      <c r="E71" s="18">
        <f t="shared" si="14"/>
        <v>103657.04359999999</v>
      </c>
      <c r="F71" s="18">
        <f t="shared" si="15"/>
        <v>51828.521799999995</v>
      </c>
      <c r="G71" s="20">
        <f>F71+1</f>
        <v>51829.521799999995</v>
      </c>
    </row>
    <row r="72" spans="1:9" x14ac:dyDescent="0.2">
      <c r="A72" s="16"/>
      <c r="B72" s="9"/>
      <c r="C72" s="9"/>
      <c r="D72" s="18" t="s">
        <v>29</v>
      </c>
      <c r="E72" s="21"/>
      <c r="F72" s="21"/>
      <c r="G72" s="21"/>
    </row>
    <row r="73" spans="1:9" x14ac:dyDescent="0.2">
      <c r="A73" s="16"/>
      <c r="B73" s="9"/>
      <c r="D73" s="18"/>
      <c r="E73" s="18"/>
      <c r="F73" s="18"/>
      <c r="G73" s="27">
        <f>SUM(G8:G72)-2</f>
        <v>4889546.3484500013</v>
      </c>
      <c r="H73" s="7"/>
    </row>
    <row r="74" spans="1:9" x14ac:dyDescent="0.2">
      <c r="A74" s="16"/>
      <c r="B74" s="9"/>
      <c r="D74" s="18"/>
      <c r="E74" s="18"/>
      <c r="F74" s="18"/>
      <c r="G74" s="27"/>
      <c r="H74" s="7"/>
    </row>
    <row r="75" spans="1:9" x14ac:dyDescent="0.2">
      <c r="A75" s="7"/>
      <c r="C75" s="6" t="s">
        <v>103</v>
      </c>
      <c r="E75" s="22"/>
      <c r="G75" s="30">
        <v>62500</v>
      </c>
    </row>
    <row r="76" spans="1:9" x14ac:dyDescent="0.2">
      <c r="A76" s="7"/>
    </row>
    <row r="77" spans="1:9" ht="12.75" thickBot="1" x14ac:dyDescent="0.25">
      <c r="G77" s="31">
        <f>SUM(G73:G75)</f>
        <v>4952046.3484500013</v>
      </c>
    </row>
    <row r="78" spans="1:9" ht="12.75" thickTop="1" x14ac:dyDescent="0.2"/>
    <row r="80" spans="1:9" x14ac:dyDescent="0.2">
      <c r="G80" s="43"/>
    </row>
    <row r="81" spans="3:7" x14ac:dyDescent="0.2">
      <c r="C81" s="41" t="s">
        <v>128</v>
      </c>
      <c r="G81" s="8">
        <v>4952046</v>
      </c>
    </row>
    <row r="82" spans="3:7" x14ac:dyDescent="0.2">
      <c r="C82" s="41" t="s">
        <v>129</v>
      </c>
      <c r="G82" s="8">
        <f>146684.78</f>
        <v>146684.78</v>
      </c>
    </row>
    <row r="83" spans="3:7" x14ac:dyDescent="0.2">
      <c r="C83" s="41" t="s">
        <v>130</v>
      </c>
      <c r="G83" s="8">
        <v>100800</v>
      </c>
    </row>
    <row r="84" spans="3:7" x14ac:dyDescent="0.2">
      <c r="C84" s="41" t="s">
        <v>132</v>
      </c>
      <c r="G84" s="30">
        <v>137670.87</v>
      </c>
    </row>
    <row r="85" spans="3:7" x14ac:dyDescent="0.2">
      <c r="C85" s="41"/>
      <c r="G85" s="8"/>
    </row>
    <row r="86" spans="3:7" ht="12.75" thickBot="1" x14ac:dyDescent="0.25">
      <c r="C86" s="41" t="s">
        <v>131</v>
      </c>
      <c r="G86" s="44">
        <f>SUM(G81:G84)</f>
        <v>5337201.6500000004</v>
      </c>
    </row>
    <row r="87" spans="3:7" ht="12.75" thickTop="1" x14ac:dyDescent="0.2">
      <c r="G87" s="8"/>
    </row>
    <row r="88" spans="3:7" x14ac:dyDescent="0.2">
      <c r="G88" s="43"/>
    </row>
    <row r="89" spans="3:7" x14ac:dyDescent="0.2">
      <c r="G89" s="43"/>
    </row>
  </sheetData>
  <mergeCells count="1">
    <mergeCell ref="A5:C5"/>
  </mergeCells>
  <pageMargins left="0.7" right="0.7" top="0.75" bottom="0.75" header="0.3" footer="0.3"/>
  <pageSetup fitToHeight="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3"/>
  <sheetViews>
    <sheetView workbookViewId="0">
      <selection sqref="A1:XFD1048576"/>
    </sheetView>
  </sheetViews>
  <sheetFormatPr defaultRowHeight="12" x14ac:dyDescent="0.2"/>
  <cols>
    <col min="1" max="1" width="9.42578125" style="6" customWidth="1"/>
    <col min="2" max="2" width="21" style="6" hidden="1" customWidth="1"/>
    <col min="3" max="3" width="50.7109375" style="6" customWidth="1"/>
    <col min="4" max="4" width="12.7109375" style="8" hidden="1" customWidth="1"/>
    <col min="5" max="5" width="11.85546875" style="6" hidden="1" customWidth="1"/>
    <col min="6" max="6" width="11.28515625" style="6" hidden="1" customWidth="1"/>
    <col min="7" max="7" width="13" style="6" customWidth="1"/>
    <col min="8" max="8" width="14.42578125" style="6" hidden="1" customWidth="1"/>
    <col min="9" max="16384" width="9.140625" style="6"/>
  </cols>
  <sheetData>
    <row r="1" spans="1:11" s="3" customFormat="1" ht="15" x14ac:dyDescent="0.25">
      <c r="A1" s="23"/>
      <c r="B1" s="23"/>
      <c r="D1" s="5"/>
    </row>
    <row r="2" spans="1:11" s="3" customFormat="1" ht="15" x14ac:dyDescent="0.25">
      <c r="A2" s="4"/>
      <c r="B2" s="4"/>
      <c r="D2" s="5"/>
    </row>
    <row r="3" spans="1:11" s="3" customFormat="1" ht="7.5" customHeight="1" x14ac:dyDescent="0.25">
      <c r="A3" s="4"/>
      <c r="B3" s="24"/>
      <c r="C3" s="1"/>
      <c r="D3" s="2"/>
      <c r="E3" s="1"/>
      <c r="F3" s="1"/>
      <c r="G3" s="1"/>
    </row>
    <row r="4" spans="1:11" s="3" customFormat="1" ht="15" x14ac:dyDescent="0.25">
      <c r="A4" s="25" t="s">
        <v>119</v>
      </c>
      <c r="B4" s="25"/>
      <c r="C4" s="1"/>
      <c r="D4" s="2"/>
      <c r="E4" s="1"/>
      <c r="F4" s="1"/>
      <c r="G4" s="1"/>
    </row>
    <row r="5" spans="1:11" ht="36" x14ac:dyDescent="0.2">
      <c r="A5" s="76" t="s">
        <v>90</v>
      </c>
      <c r="B5" s="76"/>
      <c r="C5" s="76"/>
      <c r="D5" s="10" t="s">
        <v>115</v>
      </c>
      <c r="E5" s="11" t="s">
        <v>116</v>
      </c>
      <c r="F5" s="11" t="s">
        <v>117</v>
      </c>
      <c r="G5" s="12" t="s">
        <v>118</v>
      </c>
      <c r="K5" s="13"/>
    </row>
    <row r="6" spans="1:11" x14ac:dyDescent="0.2">
      <c r="A6" s="14"/>
      <c r="B6" s="14"/>
      <c r="C6" s="14"/>
      <c r="D6" s="10"/>
      <c r="E6" s="11"/>
      <c r="F6" s="11"/>
      <c r="G6" s="11"/>
      <c r="K6" s="13"/>
    </row>
    <row r="7" spans="1:11" x14ac:dyDescent="0.2">
      <c r="A7" s="15" t="s">
        <v>91</v>
      </c>
      <c r="B7" s="14"/>
      <c r="C7" s="7"/>
      <c r="D7" s="10"/>
      <c r="E7" s="11"/>
      <c r="F7" s="11"/>
      <c r="G7" s="11"/>
    </row>
    <row r="8" spans="1:11" x14ac:dyDescent="0.2">
      <c r="A8" s="16" t="s">
        <v>29</v>
      </c>
      <c r="C8" s="6" t="s">
        <v>0</v>
      </c>
      <c r="D8" s="17"/>
      <c r="E8" s="17"/>
      <c r="F8" s="17"/>
      <c r="G8" s="26">
        <v>375000</v>
      </c>
      <c r="H8" s="7" t="s">
        <v>87</v>
      </c>
    </row>
    <row r="9" spans="1:11" x14ac:dyDescent="0.2">
      <c r="A9" s="7"/>
      <c r="C9" s="6" t="s">
        <v>1</v>
      </c>
      <c r="D9" s="17"/>
      <c r="E9" s="17"/>
      <c r="F9" s="17"/>
      <c r="G9" s="17">
        <v>25000</v>
      </c>
      <c r="H9" s="7" t="s">
        <v>87</v>
      </c>
    </row>
    <row r="10" spans="1:11" ht="15" customHeight="1" x14ac:dyDescent="0.2">
      <c r="A10" s="7"/>
      <c r="B10" s="9" t="s">
        <v>2</v>
      </c>
      <c r="C10" s="9" t="s">
        <v>3</v>
      </c>
      <c r="D10" s="18">
        <v>42849.17</v>
      </c>
      <c r="E10" s="18">
        <f>D10*0.05</f>
        <v>2142.4585000000002</v>
      </c>
      <c r="F10" s="18">
        <f>D10*0.025</f>
        <v>1071.2292500000001</v>
      </c>
      <c r="G10" s="19">
        <f>F10</f>
        <v>1071.2292500000001</v>
      </c>
    </row>
    <row r="11" spans="1:11" x14ac:dyDescent="0.2">
      <c r="A11" s="16"/>
      <c r="B11" s="9"/>
      <c r="C11" s="9"/>
      <c r="D11" s="18"/>
      <c r="E11" s="18"/>
      <c r="F11" s="18"/>
      <c r="G11" s="18"/>
    </row>
    <row r="12" spans="1:11" x14ac:dyDescent="0.2">
      <c r="A12" s="15" t="s">
        <v>92</v>
      </c>
      <c r="B12" s="9"/>
      <c r="C12" s="9"/>
      <c r="D12" s="18"/>
      <c r="E12" s="18"/>
      <c r="F12" s="18"/>
      <c r="G12" s="18"/>
    </row>
    <row r="13" spans="1:11" x14ac:dyDescent="0.2">
      <c r="A13" s="16" t="s">
        <v>29</v>
      </c>
      <c r="B13" s="9" t="s">
        <v>4</v>
      </c>
      <c r="C13" s="9" t="s">
        <v>5</v>
      </c>
      <c r="D13" s="18">
        <v>1353730.56</v>
      </c>
      <c r="E13" s="18">
        <f>D13*0.04</f>
        <v>54149.222400000006</v>
      </c>
      <c r="F13" s="18">
        <f>D13*0.02</f>
        <v>27074.611200000003</v>
      </c>
      <c r="G13" s="18">
        <f t="shared" ref="G13:G39" si="0">F13</f>
        <v>27074.611200000003</v>
      </c>
      <c r="I13" s="7" t="s">
        <v>108</v>
      </c>
    </row>
    <row r="14" spans="1:11" x14ac:dyDescent="0.2">
      <c r="A14" s="16"/>
      <c r="B14" s="9" t="s">
        <v>6</v>
      </c>
      <c r="C14" s="9" t="s">
        <v>7</v>
      </c>
      <c r="D14" s="18">
        <v>1307133.8</v>
      </c>
      <c r="E14" s="18">
        <f t="shared" ref="E14:E43" si="1">D14*0.04</f>
        <v>52285.352000000006</v>
      </c>
      <c r="F14" s="18">
        <f t="shared" ref="F14:F25" si="2">D14*0.02</f>
        <v>26142.676000000003</v>
      </c>
      <c r="G14" s="18">
        <f t="shared" si="0"/>
        <v>26142.676000000003</v>
      </c>
      <c r="H14" s="7" t="s">
        <v>29</v>
      </c>
      <c r="I14" s="7"/>
    </row>
    <row r="15" spans="1:11" x14ac:dyDescent="0.2">
      <c r="A15" s="16"/>
      <c r="B15" s="9" t="s">
        <v>8</v>
      </c>
      <c r="C15" s="9" t="s">
        <v>9</v>
      </c>
      <c r="D15" s="18">
        <v>1358060.1</v>
      </c>
      <c r="E15" s="18">
        <f t="shared" si="1"/>
        <v>54322.404000000002</v>
      </c>
      <c r="F15" s="18">
        <f t="shared" si="2"/>
        <v>27161.202000000001</v>
      </c>
      <c r="G15" s="18">
        <f t="shared" si="0"/>
        <v>27161.202000000001</v>
      </c>
      <c r="I15" s="7"/>
    </row>
    <row r="16" spans="1:11" x14ac:dyDescent="0.2">
      <c r="A16" s="16"/>
      <c r="B16" s="9" t="s">
        <v>10</v>
      </c>
      <c r="C16" s="9" t="s">
        <v>11</v>
      </c>
      <c r="D16" s="18">
        <v>1076353.1100000001</v>
      </c>
      <c r="E16" s="18">
        <f t="shared" si="1"/>
        <v>43054.124400000008</v>
      </c>
      <c r="F16" s="18">
        <f t="shared" si="2"/>
        <v>21527.062200000004</v>
      </c>
      <c r="G16" s="18">
        <f t="shared" si="0"/>
        <v>21527.062200000004</v>
      </c>
      <c r="I16" s="7"/>
    </row>
    <row r="17" spans="1:9" x14ac:dyDescent="0.2">
      <c r="A17" s="16"/>
      <c r="B17" s="9" t="s">
        <v>12</v>
      </c>
      <c r="C17" s="9" t="s">
        <v>123</v>
      </c>
      <c r="D17" s="18">
        <v>915194.51</v>
      </c>
      <c r="E17" s="18">
        <f t="shared" si="1"/>
        <v>36607.780400000003</v>
      </c>
      <c r="F17" s="18">
        <f t="shared" si="2"/>
        <v>18303.890200000002</v>
      </c>
      <c r="G17" s="18">
        <f t="shared" si="0"/>
        <v>18303.890200000002</v>
      </c>
      <c r="I17" s="7"/>
    </row>
    <row r="18" spans="1:9" x14ac:dyDescent="0.2">
      <c r="A18" s="16"/>
      <c r="B18" s="9" t="s">
        <v>14</v>
      </c>
      <c r="C18" s="9" t="s">
        <v>15</v>
      </c>
      <c r="D18" s="18">
        <v>1544861.56</v>
      </c>
      <c r="E18" s="18">
        <f t="shared" si="1"/>
        <v>61794.462400000004</v>
      </c>
      <c r="F18" s="18">
        <f t="shared" si="2"/>
        <v>30897.231200000002</v>
      </c>
      <c r="G18" s="18">
        <f t="shared" si="0"/>
        <v>30897.231200000002</v>
      </c>
      <c r="I18" s="7"/>
    </row>
    <row r="19" spans="1:9" x14ac:dyDescent="0.2">
      <c r="A19" s="16"/>
      <c r="B19" s="9" t="s">
        <v>16</v>
      </c>
      <c r="C19" s="9" t="s">
        <v>97</v>
      </c>
      <c r="D19" s="18">
        <v>1366264.97</v>
      </c>
      <c r="E19" s="18">
        <f t="shared" si="1"/>
        <v>54650.5988</v>
      </c>
      <c r="F19" s="18">
        <f t="shared" si="2"/>
        <v>27325.2994</v>
      </c>
      <c r="G19" s="18">
        <f t="shared" si="0"/>
        <v>27325.2994</v>
      </c>
      <c r="I19" s="7"/>
    </row>
    <row r="20" spans="1:9" x14ac:dyDescent="0.2">
      <c r="A20" s="16"/>
      <c r="B20" s="9" t="s">
        <v>17</v>
      </c>
      <c r="C20" s="9" t="s">
        <v>18</v>
      </c>
      <c r="D20" s="18">
        <v>1847872.13</v>
      </c>
      <c r="E20" s="18">
        <f t="shared" si="1"/>
        <v>73914.885200000004</v>
      </c>
      <c r="F20" s="18">
        <f t="shared" si="2"/>
        <v>36957.442600000002</v>
      </c>
      <c r="G20" s="18">
        <f t="shared" si="0"/>
        <v>36957.442600000002</v>
      </c>
      <c r="I20" s="7" t="s">
        <v>108</v>
      </c>
    </row>
    <row r="21" spans="1:9" x14ac:dyDescent="0.2">
      <c r="A21" s="16"/>
      <c r="B21" s="9" t="s">
        <v>19</v>
      </c>
      <c r="C21" s="9" t="s">
        <v>20</v>
      </c>
      <c r="D21" s="18">
        <v>1313565.28</v>
      </c>
      <c r="E21" s="18">
        <f t="shared" si="1"/>
        <v>52542.611199999999</v>
      </c>
      <c r="F21" s="18">
        <f t="shared" si="2"/>
        <v>26271.3056</v>
      </c>
      <c r="G21" s="18">
        <f t="shared" si="0"/>
        <v>26271.3056</v>
      </c>
      <c r="I21" s="7"/>
    </row>
    <row r="22" spans="1:9" x14ac:dyDescent="0.2">
      <c r="A22" s="16"/>
      <c r="B22" s="9" t="s">
        <v>21</v>
      </c>
      <c r="C22" s="9" t="s">
        <v>22</v>
      </c>
      <c r="D22" s="18">
        <v>1219396.78</v>
      </c>
      <c r="E22" s="18">
        <f t="shared" si="1"/>
        <v>48775.871200000001</v>
      </c>
      <c r="F22" s="18">
        <f t="shared" si="2"/>
        <v>24387.935600000001</v>
      </c>
      <c r="G22" s="18">
        <f t="shared" si="0"/>
        <v>24387.935600000001</v>
      </c>
      <c r="H22" s="7" t="s">
        <v>29</v>
      </c>
      <c r="I22" s="7"/>
    </row>
    <row r="23" spans="1:9" x14ac:dyDescent="0.2">
      <c r="A23" s="16"/>
      <c r="B23" s="9" t="s">
        <v>23</v>
      </c>
      <c r="C23" s="9" t="s">
        <v>24</v>
      </c>
      <c r="D23" s="18">
        <v>1430582.36</v>
      </c>
      <c r="E23" s="18">
        <f t="shared" si="1"/>
        <v>57223.294400000006</v>
      </c>
      <c r="F23" s="18">
        <f t="shared" si="2"/>
        <v>28611.647200000003</v>
      </c>
      <c r="G23" s="18">
        <f t="shared" si="0"/>
        <v>28611.647200000003</v>
      </c>
      <c r="I23" s="7"/>
    </row>
    <row r="24" spans="1:9" x14ac:dyDescent="0.2">
      <c r="A24" s="16"/>
      <c r="B24" s="9" t="s">
        <v>25</v>
      </c>
      <c r="C24" s="9" t="s">
        <v>26</v>
      </c>
      <c r="D24" s="18">
        <v>1544706.34</v>
      </c>
      <c r="E24" s="18">
        <f>D24*0.05</f>
        <v>77235.31700000001</v>
      </c>
      <c r="F24" s="18">
        <f>D24*0.025</f>
        <v>38617.658500000005</v>
      </c>
      <c r="G24" s="18">
        <f t="shared" si="0"/>
        <v>38617.658500000005</v>
      </c>
      <c r="I24" s="7"/>
    </row>
    <row r="25" spans="1:9" x14ac:dyDescent="0.2">
      <c r="A25" s="16"/>
      <c r="B25" s="9" t="s">
        <v>27</v>
      </c>
      <c r="C25" s="9" t="s">
        <v>28</v>
      </c>
      <c r="D25" s="18">
        <v>1113453.31</v>
      </c>
      <c r="E25" s="18">
        <f t="shared" si="1"/>
        <v>44538.132400000002</v>
      </c>
      <c r="F25" s="18">
        <f t="shared" si="2"/>
        <v>22269.066200000001</v>
      </c>
      <c r="G25" s="18">
        <f t="shared" si="0"/>
        <v>22269.066200000001</v>
      </c>
      <c r="I25" s="7"/>
    </row>
    <row r="26" spans="1:9" x14ac:dyDescent="0.2">
      <c r="A26" s="16"/>
      <c r="B26" s="9"/>
      <c r="C26" s="9"/>
      <c r="D26" s="18"/>
      <c r="E26" s="18"/>
      <c r="F26" s="18"/>
      <c r="G26" s="18"/>
    </row>
    <row r="27" spans="1:9" x14ac:dyDescent="0.2">
      <c r="A27" s="15" t="s">
        <v>93</v>
      </c>
      <c r="B27" s="9"/>
      <c r="C27" s="9"/>
      <c r="D27" s="18"/>
      <c r="E27" s="18"/>
      <c r="F27" s="18"/>
      <c r="G27" s="18"/>
    </row>
    <row r="28" spans="1:9" x14ac:dyDescent="0.2">
      <c r="A28" s="16" t="s">
        <v>29</v>
      </c>
      <c r="B28" s="9" t="s">
        <v>30</v>
      </c>
      <c r="C28" s="9" t="s">
        <v>31</v>
      </c>
      <c r="D28" s="18">
        <v>15252111.02</v>
      </c>
      <c r="E28" s="18">
        <f t="shared" si="1"/>
        <v>610084.44079999998</v>
      </c>
      <c r="F28" s="18">
        <f>D28*0.02</f>
        <v>305042.22039999999</v>
      </c>
      <c r="G28" s="18">
        <f t="shared" si="0"/>
        <v>305042.22039999999</v>
      </c>
    </row>
    <row r="29" spans="1:9" x14ac:dyDescent="0.2">
      <c r="A29" s="16"/>
      <c r="B29" s="9" t="s">
        <v>32</v>
      </c>
      <c r="C29" s="9" t="s">
        <v>33</v>
      </c>
      <c r="D29" s="18">
        <v>830404.9</v>
      </c>
      <c r="E29" s="18">
        <f t="shared" si="1"/>
        <v>33216.196000000004</v>
      </c>
      <c r="F29" s="18">
        <f t="shared" ref="F29:F43" si="3">D29*0.02</f>
        <v>16608.098000000002</v>
      </c>
      <c r="G29" s="18">
        <f t="shared" si="0"/>
        <v>16608.098000000002</v>
      </c>
      <c r="H29" s="7" t="s">
        <v>86</v>
      </c>
      <c r="I29" s="7" t="s">
        <v>29</v>
      </c>
    </row>
    <row r="30" spans="1:9" x14ac:dyDescent="0.2">
      <c r="A30" s="16"/>
      <c r="B30" s="9" t="s">
        <v>34</v>
      </c>
      <c r="C30" s="9" t="s">
        <v>98</v>
      </c>
      <c r="D30" s="18">
        <v>806153.55</v>
      </c>
      <c r="E30" s="18">
        <f t="shared" si="1"/>
        <v>32246.142000000003</v>
      </c>
      <c r="F30" s="18">
        <f t="shared" si="3"/>
        <v>16123.071000000002</v>
      </c>
      <c r="G30" s="18">
        <f t="shared" si="0"/>
        <v>16123.071000000002</v>
      </c>
    </row>
    <row r="31" spans="1:9" x14ac:dyDescent="0.2">
      <c r="A31" s="16"/>
      <c r="B31" s="9" t="s">
        <v>35</v>
      </c>
      <c r="C31" s="9" t="s">
        <v>36</v>
      </c>
      <c r="D31" s="18">
        <v>1096548.83</v>
      </c>
      <c r="E31" s="18">
        <f t="shared" si="1"/>
        <v>43861.953200000004</v>
      </c>
      <c r="F31" s="18">
        <f t="shared" si="3"/>
        <v>21930.976600000002</v>
      </c>
      <c r="G31" s="18">
        <f t="shared" si="0"/>
        <v>21930.976600000002</v>
      </c>
      <c r="I31" s="7"/>
    </row>
    <row r="32" spans="1:9" x14ac:dyDescent="0.2">
      <c r="A32" s="16"/>
      <c r="B32" s="9" t="s">
        <v>37</v>
      </c>
      <c r="C32" s="9" t="s">
        <v>38</v>
      </c>
      <c r="D32" s="18">
        <v>1276802.27</v>
      </c>
      <c r="E32" s="18">
        <f t="shared" si="1"/>
        <v>51072.090800000005</v>
      </c>
      <c r="F32" s="18">
        <f t="shared" si="3"/>
        <v>25536.045400000003</v>
      </c>
      <c r="G32" s="18">
        <f t="shared" si="0"/>
        <v>25536.045400000003</v>
      </c>
      <c r="I32" s="7"/>
    </row>
    <row r="33" spans="1:9" x14ac:dyDescent="0.2">
      <c r="A33" s="16"/>
      <c r="B33" s="9" t="s">
        <v>39</v>
      </c>
      <c r="C33" s="9" t="s">
        <v>40</v>
      </c>
      <c r="D33" s="18">
        <v>1346780.28</v>
      </c>
      <c r="E33" s="18">
        <f t="shared" si="1"/>
        <v>53871.211200000005</v>
      </c>
      <c r="F33" s="18">
        <f t="shared" si="3"/>
        <v>26935.605600000003</v>
      </c>
      <c r="G33" s="18">
        <f t="shared" si="0"/>
        <v>26935.605600000003</v>
      </c>
    </row>
    <row r="34" spans="1:9" x14ac:dyDescent="0.2">
      <c r="A34" s="16"/>
      <c r="B34" s="9" t="s">
        <v>41</v>
      </c>
      <c r="C34" s="9" t="s">
        <v>42</v>
      </c>
      <c r="D34" s="18">
        <v>1079641</v>
      </c>
      <c r="E34" s="18">
        <f t="shared" si="1"/>
        <v>43185.64</v>
      </c>
      <c r="F34" s="18">
        <f t="shared" si="3"/>
        <v>21592.82</v>
      </c>
      <c r="G34" s="18">
        <f t="shared" si="0"/>
        <v>21592.82</v>
      </c>
      <c r="I34" s="7"/>
    </row>
    <row r="35" spans="1:9" x14ac:dyDescent="0.2">
      <c r="A35" s="16"/>
      <c r="B35" s="9" t="s">
        <v>43</v>
      </c>
      <c r="C35" s="9" t="s">
        <v>44</v>
      </c>
      <c r="D35" s="18">
        <v>401876.66</v>
      </c>
      <c r="E35" s="18">
        <f t="shared" si="1"/>
        <v>16075.0664</v>
      </c>
      <c r="F35" s="18">
        <f t="shared" si="3"/>
        <v>8037.5331999999999</v>
      </c>
      <c r="G35" s="18">
        <f t="shared" si="0"/>
        <v>8037.5331999999999</v>
      </c>
      <c r="I35" s="7"/>
    </row>
    <row r="36" spans="1:9" x14ac:dyDescent="0.2">
      <c r="A36" s="16"/>
      <c r="B36" s="9" t="s">
        <v>45</v>
      </c>
      <c r="C36" s="9" t="s">
        <v>46</v>
      </c>
      <c r="D36" s="18">
        <v>346612.77</v>
      </c>
      <c r="E36" s="18">
        <f t="shared" si="1"/>
        <v>13864.510800000002</v>
      </c>
      <c r="F36" s="18">
        <f t="shared" si="3"/>
        <v>6932.2554000000009</v>
      </c>
      <c r="G36" s="18">
        <f t="shared" si="0"/>
        <v>6932.2554000000009</v>
      </c>
    </row>
    <row r="37" spans="1:9" x14ac:dyDescent="0.2">
      <c r="A37" s="16"/>
      <c r="B37" s="9" t="s">
        <v>47</v>
      </c>
      <c r="C37" s="9" t="s">
        <v>48</v>
      </c>
      <c r="D37" s="18">
        <v>388953.31</v>
      </c>
      <c r="E37" s="18">
        <f t="shared" si="1"/>
        <v>15558.1324</v>
      </c>
      <c r="F37" s="18">
        <f t="shared" si="3"/>
        <v>7779.0662000000002</v>
      </c>
      <c r="G37" s="18">
        <f t="shared" si="0"/>
        <v>7779.0662000000002</v>
      </c>
    </row>
    <row r="38" spans="1:9" x14ac:dyDescent="0.2">
      <c r="A38" s="16"/>
      <c r="B38" s="9" t="s">
        <v>49</v>
      </c>
      <c r="C38" s="9" t="s">
        <v>50</v>
      </c>
      <c r="D38" s="18">
        <v>384962.48</v>
      </c>
      <c r="E38" s="18">
        <f t="shared" si="1"/>
        <v>15398.4992</v>
      </c>
      <c r="F38" s="18">
        <f t="shared" si="3"/>
        <v>7699.2496000000001</v>
      </c>
      <c r="G38" s="18">
        <f t="shared" si="0"/>
        <v>7699.2496000000001</v>
      </c>
    </row>
    <row r="39" spans="1:9" x14ac:dyDescent="0.2">
      <c r="A39" s="16"/>
      <c r="B39" s="9" t="s">
        <v>51</v>
      </c>
      <c r="C39" s="9" t="s">
        <v>52</v>
      </c>
      <c r="D39" s="18">
        <v>381363.39</v>
      </c>
      <c r="E39" s="18">
        <f t="shared" si="1"/>
        <v>15254.535600000001</v>
      </c>
      <c r="F39" s="18">
        <f t="shared" si="3"/>
        <v>7627.2678000000005</v>
      </c>
      <c r="G39" s="18">
        <f t="shared" si="0"/>
        <v>7627.2678000000005</v>
      </c>
    </row>
    <row r="40" spans="1:9" x14ac:dyDescent="0.2">
      <c r="A40" s="16"/>
      <c r="B40" s="9" t="s">
        <v>53</v>
      </c>
      <c r="C40" s="9" t="s">
        <v>54</v>
      </c>
      <c r="D40" s="18">
        <v>0</v>
      </c>
      <c r="E40" s="18">
        <f t="shared" si="1"/>
        <v>0</v>
      </c>
      <c r="F40" s="18">
        <f t="shared" si="3"/>
        <v>0</v>
      </c>
      <c r="G40" s="18">
        <v>10000</v>
      </c>
    </row>
    <row r="41" spans="1:9" x14ac:dyDescent="0.2">
      <c r="A41" s="16"/>
      <c r="B41" s="9" t="s">
        <v>55</v>
      </c>
      <c r="C41" s="9" t="s">
        <v>56</v>
      </c>
      <c r="D41" s="18">
        <v>0</v>
      </c>
      <c r="E41" s="18">
        <f t="shared" si="1"/>
        <v>0</v>
      </c>
      <c r="F41" s="18">
        <f t="shared" si="3"/>
        <v>0</v>
      </c>
      <c r="G41" s="18">
        <v>10000</v>
      </c>
    </row>
    <row r="42" spans="1:9" x14ac:dyDescent="0.2">
      <c r="A42" s="16"/>
      <c r="B42" s="9" t="s">
        <v>57</v>
      </c>
      <c r="C42" s="9" t="s">
        <v>58</v>
      </c>
      <c r="D42" s="18">
        <v>0</v>
      </c>
      <c r="E42" s="18">
        <f t="shared" si="1"/>
        <v>0</v>
      </c>
      <c r="F42" s="18">
        <f t="shared" si="3"/>
        <v>0</v>
      </c>
      <c r="G42" s="18">
        <v>10000</v>
      </c>
    </row>
    <row r="43" spans="1:9" x14ac:dyDescent="0.2">
      <c r="A43" s="16"/>
      <c r="B43" s="9" t="s">
        <v>59</v>
      </c>
      <c r="C43" s="9" t="s">
        <v>60</v>
      </c>
      <c r="D43" s="18">
        <v>0</v>
      </c>
      <c r="E43" s="18">
        <f t="shared" si="1"/>
        <v>0</v>
      </c>
      <c r="F43" s="18">
        <f t="shared" si="3"/>
        <v>0</v>
      </c>
      <c r="G43" s="18">
        <v>10000</v>
      </c>
    </row>
    <row r="44" spans="1:9" x14ac:dyDescent="0.2">
      <c r="A44" s="16"/>
      <c r="B44" s="9"/>
      <c r="C44" s="9" t="s">
        <v>61</v>
      </c>
      <c r="D44" s="18"/>
      <c r="E44" s="18"/>
      <c r="F44" s="18"/>
      <c r="G44" s="18">
        <v>10000</v>
      </c>
      <c r="H44" s="7" t="s">
        <v>87</v>
      </c>
    </row>
    <row r="45" spans="1:9" x14ac:dyDescent="0.2">
      <c r="A45" s="16"/>
      <c r="B45" s="9"/>
      <c r="C45" s="9" t="s">
        <v>62</v>
      </c>
      <c r="D45" s="18"/>
      <c r="E45" s="18"/>
      <c r="F45" s="18"/>
      <c r="G45" s="18">
        <v>10000</v>
      </c>
      <c r="H45" s="7" t="s">
        <v>87</v>
      </c>
    </row>
    <row r="46" spans="1:9" x14ac:dyDescent="0.2">
      <c r="A46" s="16"/>
      <c r="B46" s="9" t="s">
        <v>63</v>
      </c>
      <c r="C46" s="9" t="s">
        <v>64</v>
      </c>
      <c r="D46" s="18">
        <v>1255550.76</v>
      </c>
      <c r="E46" s="18">
        <f t="shared" ref="E46:E47" si="4">D46*0.04</f>
        <v>50222.030400000003</v>
      </c>
      <c r="F46" s="18">
        <f t="shared" ref="F46:F47" si="5">D46*0.02</f>
        <v>25111.015200000002</v>
      </c>
      <c r="G46" s="18">
        <f t="shared" ref="G46:G47" si="6">F46</f>
        <v>25111.015200000002</v>
      </c>
    </row>
    <row r="47" spans="1:9" x14ac:dyDescent="0.2">
      <c r="A47" s="16"/>
      <c r="B47" s="9" t="s">
        <v>65</v>
      </c>
      <c r="C47" s="9" t="s">
        <v>66</v>
      </c>
      <c r="D47" s="18">
        <v>862691.97</v>
      </c>
      <c r="E47" s="18">
        <f t="shared" si="4"/>
        <v>34507.678800000002</v>
      </c>
      <c r="F47" s="18">
        <f t="shared" si="5"/>
        <v>17253.839400000001</v>
      </c>
      <c r="G47" s="18">
        <f t="shared" si="6"/>
        <v>17253.839400000001</v>
      </c>
      <c r="I47" s="7"/>
    </row>
    <row r="48" spans="1:9" x14ac:dyDescent="0.2">
      <c r="A48" s="16"/>
      <c r="B48" s="38">
        <v>31030</v>
      </c>
      <c r="C48" s="36" t="s">
        <v>111</v>
      </c>
      <c r="D48" s="37">
        <v>1764008</v>
      </c>
      <c r="E48" s="18">
        <f t="shared" ref="E48" si="7">D48*0.04</f>
        <v>70560.320000000007</v>
      </c>
      <c r="F48" s="18">
        <f t="shared" ref="F48" si="8">D48*0.02</f>
        <v>35280.160000000003</v>
      </c>
      <c r="G48" s="18">
        <f t="shared" ref="G48" si="9">F48</f>
        <v>35280.160000000003</v>
      </c>
      <c r="H48" s="7"/>
    </row>
    <row r="49" spans="1:10" x14ac:dyDescent="0.2">
      <c r="A49" s="16"/>
      <c r="B49" s="9"/>
      <c r="C49" s="36" t="s">
        <v>120</v>
      </c>
      <c r="D49" s="42">
        <v>2551780.31</v>
      </c>
      <c r="E49" s="42">
        <f t="shared" ref="E49" si="10">D49*0.04</f>
        <v>102071.2124</v>
      </c>
      <c r="F49" s="42">
        <f t="shared" ref="F49" si="11">D49*0.02</f>
        <v>51035.606200000002</v>
      </c>
      <c r="G49" s="18">
        <v>45000</v>
      </c>
      <c r="J49" s="6" t="s">
        <v>121</v>
      </c>
    </row>
    <row r="50" spans="1:10" x14ac:dyDescent="0.2">
      <c r="A50" s="16"/>
      <c r="B50" s="9"/>
      <c r="D50" s="18"/>
      <c r="E50" s="18"/>
      <c r="F50" s="18"/>
      <c r="G50" s="18"/>
    </row>
    <row r="51" spans="1:10" x14ac:dyDescent="0.2">
      <c r="A51" s="15" t="s">
        <v>94</v>
      </c>
      <c r="B51" s="9"/>
      <c r="C51" s="9"/>
      <c r="D51" s="18"/>
      <c r="E51" s="18"/>
      <c r="F51" s="18"/>
      <c r="G51" s="18"/>
    </row>
    <row r="52" spans="1:10" x14ac:dyDescent="0.2">
      <c r="A52" s="16"/>
      <c r="B52" s="9"/>
      <c r="C52" s="9" t="s">
        <v>67</v>
      </c>
      <c r="D52" s="18"/>
      <c r="E52" s="18"/>
      <c r="F52" s="18"/>
      <c r="G52" s="18">
        <v>85000</v>
      </c>
      <c r="H52" s="7" t="s">
        <v>87</v>
      </c>
    </row>
    <row r="53" spans="1:10" x14ac:dyDescent="0.2">
      <c r="A53" s="7"/>
      <c r="B53" s="9" t="s">
        <v>68</v>
      </c>
      <c r="C53" s="9" t="s">
        <v>96</v>
      </c>
      <c r="D53" s="18">
        <v>607276.31999999995</v>
      </c>
      <c r="E53" s="18">
        <f t="shared" ref="E53:E56" si="12">D53*0.04</f>
        <v>24291.052799999998</v>
      </c>
      <c r="F53" s="18">
        <f t="shared" ref="F53:F56" si="13">D53*0.02</f>
        <v>12145.526399999999</v>
      </c>
      <c r="G53" s="18">
        <f t="shared" ref="G53:G56" si="14">F53</f>
        <v>12145.526399999999</v>
      </c>
    </row>
    <row r="54" spans="1:10" x14ac:dyDescent="0.2">
      <c r="A54" s="16"/>
      <c r="B54" s="9" t="s">
        <v>69</v>
      </c>
      <c r="C54" s="9" t="s">
        <v>70</v>
      </c>
      <c r="D54" s="18">
        <v>640128.12</v>
      </c>
      <c r="E54" s="18">
        <f t="shared" si="12"/>
        <v>25605.124800000001</v>
      </c>
      <c r="F54" s="18">
        <f t="shared" si="13"/>
        <v>12802.562400000001</v>
      </c>
      <c r="G54" s="18">
        <f t="shared" si="14"/>
        <v>12802.562400000001</v>
      </c>
    </row>
    <row r="55" spans="1:10" x14ac:dyDescent="0.2">
      <c r="A55" s="16"/>
      <c r="B55" s="9" t="s">
        <v>71</v>
      </c>
      <c r="C55" s="9" t="s">
        <v>72</v>
      </c>
      <c r="D55" s="18">
        <v>2771168.34</v>
      </c>
      <c r="E55" s="18">
        <f t="shared" si="12"/>
        <v>110846.73359999999</v>
      </c>
      <c r="F55" s="18">
        <f t="shared" si="13"/>
        <v>55423.366799999996</v>
      </c>
      <c r="G55" s="18">
        <f t="shared" si="14"/>
        <v>55423.366799999996</v>
      </c>
    </row>
    <row r="56" spans="1:10" x14ac:dyDescent="0.2">
      <c r="A56" s="16"/>
      <c r="B56" s="9" t="s">
        <v>73</v>
      </c>
      <c r="C56" s="9" t="s">
        <v>74</v>
      </c>
      <c r="D56" s="18">
        <v>2501725.35</v>
      </c>
      <c r="E56" s="18">
        <f t="shared" si="12"/>
        <v>100069.01400000001</v>
      </c>
      <c r="F56" s="18">
        <f t="shared" si="13"/>
        <v>50034.507000000005</v>
      </c>
      <c r="G56" s="18">
        <f t="shared" si="14"/>
        <v>50034.507000000005</v>
      </c>
      <c r="H56" s="7" t="s">
        <v>29</v>
      </c>
    </row>
    <row r="57" spans="1:10" x14ac:dyDescent="0.2">
      <c r="A57" s="16"/>
      <c r="B57" s="9"/>
      <c r="C57" s="9" t="s">
        <v>75</v>
      </c>
      <c r="D57" s="18"/>
      <c r="E57" s="18"/>
      <c r="F57" s="18"/>
      <c r="G57" s="18">
        <v>110000</v>
      </c>
      <c r="H57" s="7" t="s">
        <v>87</v>
      </c>
    </row>
    <row r="58" spans="1:10" x14ac:dyDescent="0.2">
      <c r="A58" s="16"/>
      <c r="B58" s="9" t="s">
        <v>76</v>
      </c>
      <c r="C58" s="9" t="s">
        <v>77</v>
      </c>
      <c r="D58" s="18">
        <v>1185207.27</v>
      </c>
      <c r="E58" s="18">
        <f t="shared" ref="E58" si="15">D58*0.04</f>
        <v>47408.290800000002</v>
      </c>
      <c r="F58" s="18">
        <f t="shared" ref="F58" si="16">D58*0.02</f>
        <v>23704.145400000001</v>
      </c>
      <c r="G58" s="18">
        <f t="shared" ref="G58" si="17">F58</f>
        <v>23704.145400000001</v>
      </c>
      <c r="H58" s="7" t="s">
        <v>86</v>
      </c>
      <c r="I58" s="6" t="s">
        <v>29</v>
      </c>
    </row>
    <row r="59" spans="1:10" x14ac:dyDescent="0.2">
      <c r="A59" s="16"/>
      <c r="B59" s="9"/>
      <c r="C59" s="9" t="s">
        <v>88</v>
      </c>
      <c r="D59" s="18"/>
      <c r="E59" s="18"/>
      <c r="F59" s="18"/>
      <c r="G59" s="18">
        <v>112500</v>
      </c>
      <c r="H59" s="7" t="s">
        <v>86</v>
      </c>
    </row>
    <row r="60" spans="1:10" x14ac:dyDescent="0.2">
      <c r="A60" s="16"/>
      <c r="B60" s="9"/>
      <c r="C60" s="29" t="s">
        <v>89</v>
      </c>
      <c r="D60" s="18"/>
      <c r="E60" s="18"/>
      <c r="F60" s="18"/>
      <c r="G60" s="28">
        <v>105050</v>
      </c>
      <c r="H60" s="7" t="s">
        <v>86</v>
      </c>
      <c r="I60" s="7"/>
    </row>
    <row r="61" spans="1:10" x14ac:dyDescent="0.2">
      <c r="A61" s="16"/>
      <c r="B61" s="9"/>
      <c r="C61" s="29"/>
      <c r="D61" s="18"/>
      <c r="E61" s="18"/>
      <c r="F61" s="18"/>
      <c r="G61" s="28"/>
      <c r="H61" s="7"/>
      <c r="I61" s="7"/>
    </row>
    <row r="62" spans="1:10" ht="24" x14ac:dyDescent="0.2">
      <c r="A62" s="16" t="s">
        <v>99</v>
      </c>
      <c r="B62" s="9"/>
      <c r="C62" s="29"/>
      <c r="D62" s="18"/>
      <c r="E62" s="18"/>
      <c r="F62" s="18"/>
      <c r="G62" s="28"/>
      <c r="H62" s="7"/>
      <c r="I62" s="7"/>
    </row>
    <row r="63" spans="1:10" x14ac:dyDescent="0.2">
      <c r="A63" s="16"/>
      <c r="B63" s="9"/>
      <c r="C63" s="29" t="s">
        <v>102</v>
      </c>
      <c r="D63" s="18"/>
      <c r="E63" s="18"/>
      <c r="F63" s="18"/>
      <c r="G63" s="28">
        <v>1684425</v>
      </c>
      <c r="H63" s="7"/>
      <c r="J63" s="7" t="s">
        <v>122</v>
      </c>
    </row>
    <row r="64" spans="1:10" x14ac:dyDescent="0.2">
      <c r="A64" s="16"/>
      <c r="B64" s="9"/>
      <c r="C64" s="29" t="s">
        <v>100</v>
      </c>
      <c r="D64" s="18"/>
      <c r="E64" s="18"/>
      <c r="F64" s="18"/>
      <c r="G64" s="28">
        <v>541042</v>
      </c>
      <c r="H64" s="7"/>
      <c r="I64" s="7"/>
    </row>
    <row r="65" spans="1:9" x14ac:dyDescent="0.2">
      <c r="A65" s="16"/>
      <c r="B65" s="9"/>
      <c r="C65" s="29" t="s">
        <v>101</v>
      </c>
      <c r="D65" s="18"/>
      <c r="E65" s="18"/>
      <c r="F65" s="18"/>
      <c r="G65" s="28">
        <v>313524</v>
      </c>
      <c r="H65" s="7"/>
      <c r="I65" s="7"/>
    </row>
    <row r="66" spans="1:9" x14ac:dyDescent="0.2">
      <c r="A66" s="16"/>
      <c r="B66" s="9"/>
      <c r="C66" s="9"/>
      <c r="D66" s="18"/>
      <c r="E66" s="18"/>
      <c r="F66" s="18"/>
      <c r="G66" s="18"/>
      <c r="H66" s="7"/>
    </row>
    <row r="67" spans="1:9" x14ac:dyDescent="0.2">
      <c r="A67" s="15" t="s">
        <v>95</v>
      </c>
      <c r="B67" s="9"/>
      <c r="C67" s="9"/>
      <c r="D67" s="18"/>
      <c r="E67" s="18"/>
      <c r="F67" s="18"/>
      <c r="G67" s="18"/>
    </row>
    <row r="68" spans="1:9" x14ac:dyDescent="0.2">
      <c r="A68" s="16" t="s">
        <v>29</v>
      </c>
      <c r="B68" s="9" t="s">
        <v>78</v>
      </c>
      <c r="C68" s="9" t="s">
        <v>79</v>
      </c>
      <c r="D68" s="18">
        <v>1564271.42</v>
      </c>
      <c r="E68" s="18">
        <f>D68*0.05</f>
        <v>78213.570999999996</v>
      </c>
      <c r="F68" s="18">
        <f>D68*0.025</f>
        <v>39106.785499999998</v>
      </c>
      <c r="G68" s="18">
        <f t="shared" ref="G68:G70" si="18">F68</f>
        <v>39106.785499999998</v>
      </c>
    </row>
    <row r="69" spans="1:9" x14ac:dyDescent="0.2">
      <c r="A69" s="16"/>
      <c r="B69" s="9" t="s">
        <v>80</v>
      </c>
      <c r="C69" s="9" t="s">
        <v>81</v>
      </c>
      <c r="D69" s="18">
        <v>1327546.2</v>
      </c>
      <c r="E69" s="18">
        <f t="shared" ref="E69:E71" si="19">D69*0.04</f>
        <v>53101.847999999998</v>
      </c>
      <c r="F69" s="18">
        <f>D69*0.02</f>
        <v>26550.923999999999</v>
      </c>
      <c r="G69" s="18">
        <f t="shared" si="18"/>
        <v>26550.923999999999</v>
      </c>
    </row>
    <row r="70" spans="1:9" x14ac:dyDescent="0.2">
      <c r="A70" s="16"/>
      <c r="B70" s="9" t="s">
        <v>82</v>
      </c>
      <c r="C70" s="9" t="s">
        <v>83</v>
      </c>
      <c r="D70" s="18">
        <v>1334562.77</v>
      </c>
      <c r="E70" s="18">
        <f t="shared" si="19"/>
        <v>53382.510800000004</v>
      </c>
      <c r="F70" s="18">
        <f t="shared" ref="F70:F71" si="20">D70*0.02</f>
        <v>26691.255400000002</v>
      </c>
      <c r="G70" s="18">
        <f t="shared" si="18"/>
        <v>26691.255400000002</v>
      </c>
    </row>
    <row r="71" spans="1:9" x14ac:dyDescent="0.2">
      <c r="A71" s="16"/>
      <c r="B71" s="9" t="s">
        <v>84</v>
      </c>
      <c r="C71" s="9" t="s">
        <v>85</v>
      </c>
      <c r="D71" s="18">
        <v>2478022.31</v>
      </c>
      <c r="E71" s="18">
        <f t="shared" si="19"/>
        <v>99120.892400000012</v>
      </c>
      <c r="F71" s="18">
        <f t="shared" si="20"/>
        <v>49560.446200000006</v>
      </c>
      <c r="G71" s="20">
        <f>F71+1</f>
        <v>49561.446200000006</v>
      </c>
    </row>
    <row r="72" spans="1:9" x14ac:dyDescent="0.2">
      <c r="A72" s="16"/>
      <c r="B72" s="9"/>
      <c r="C72" s="9"/>
      <c r="D72" s="18" t="s">
        <v>29</v>
      </c>
      <c r="E72" s="21"/>
      <c r="F72" s="21"/>
      <c r="G72" s="21"/>
    </row>
    <row r="73" spans="1:9" x14ac:dyDescent="0.2">
      <c r="A73" s="16"/>
      <c r="B73" s="9"/>
      <c r="D73" s="18"/>
      <c r="E73" s="18"/>
      <c r="F73" s="18"/>
      <c r="G73" s="27">
        <f>SUM(G8:G72)</f>
        <v>4658669.0000499999</v>
      </c>
      <c r="H73" s="7"/>
    </row>
    <row r="74" spans="1:9" x14ac:dyDescent="0.2">
      <c r="A74" s="16"/>
      <c r="B74" s="9"/>
      <c r="D74" s="18"/>
      <c r="E74" s="18"/>
      <c r="F74" s="18"/>
      <c r="G74" s="27"/>
      <c r="H74" s="7"/>
    </row>
    <row r="75" spans="1:9" x14ac:dyDescent="0.2">
      <c r="A75" s="7"/>
      <c r="C75" s="6" t="s">
        <v>103</v>
      </c>
      <c r="E75" s="22"/>
      <c r="G75" s="30">
        <v>62500</v>
      </c>
    </row>
    <row r="76" spans="1:9" x14ac:dyDescent="0.2">
      <c r="A76" s="7"/>
    </row>
    <row r="77" spans="1:9" ht="12.75" thickBot="1" x14ac:dyDescent="0.25">
      <c r="G77" s="31">
        <f>SUM(G73:G75)</f>
        <v>4721169.0000499999</v>
      </c>
    </row>
    <row r="78" spans="1:9" ht="12.75" thickTop="1" x14ac:dyDescent="0.2"/>
    <row r="79" spans="1:9" x14ac:dyDescent="0.2">
      <c r="A79" s="32" t="s">
        <v>108</v>
      </c>
      <c r="C79" s="6" t="s">
        <v>112</v>
      </c>
    </row>
    <row r="80" spans="1:9" x14ac:dyDescent="0.2">
      <c r="G80" s="26">
        <f>$G$77</f>
        <v>4721169.0000499999</v>
      </c>
    </row>
    <row r="81" spans="3:7" x14ac:dyDescent="0.2">
      <c r="C81" s="41" t="s">
        <v>114</v>
      </c>
      <c r="G81" s="39">
        <f>-(G13+G20)</f>
        <v>-64032.053800000009</v>
      </c>
    </row>
    <row r="82" spans="3:7" ht="12.75" thickBot="1" x14ac:dyDescent="0.25">
      <c r="C82" s="41" t="s">
        <v>113</v>
      </c>
      <c r="G82" s="40">
        <f>SUM(G80:G81)</f>
        <v>4657136.94625</v>
      </c>
    </row>
    <row r="83" spans="3:7" ht="12.75" thickTop="1" x14ac:dyDescent="0.2">
      <c r="D83" s="6"/>
    </row>
  </sheetData>
  <mergeCells count="1">
    <mergeCell ref="A5:C5"/>
  </mergeCells>
  <pageMargins left="0.7" right="0.7" top="0.75" bottom="0.75" header="0.3" footer="0.3"/>
  <pageSetup scale="76" fitToHeight="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3"/>
  <sheetViews>
    <sheetView topLeftCell="A40" workbookViewId="0">
      <selection activeCell="C85" sqref="C85"/>
    </sheetView>
  </sheetViews>
  <sheetFormatPr defaultRowHeight="12" x14ac:dyDescent="0.2"/>
  <cols>
    <col min="1" max="1" width="9.42578125" style="6" customWidth="1"/>
    <col min="2" max="2" width="21" style="6" hidden="1" customWidth="1"/>
    <col min="3" max="3" width="50.7109375" style="6" customWidth="1"/>
    <col min="4" max="4" width="12.7109375" style="8" hidden="1" customWidth="1"/>
    <col min="5" max="5" width="11.85546875" style="6" hidden="1" customWidth="1"/>
    <col min="6" max="6" width="11.28515625" style="6" hidden="1" customWidth="1"/>
    <col min="7" max="7" width="13" style="6" customWidth="1"/>
    <col min="8" max="8" width="14.42578125" style="6" hidden="1" customWidth="1"/>
    <col min="9" max="16384" width="9.140625" style="6"/>
  </cols>
  <sheetData>
    <row r="1" spans="1:11" s="3" customFormat="1" ht="15" x14ac:dyDescent="0.25">
      <c r="A1" s="23"/>
      <c r="B1" s="23"/>
      <c r="D1" s="5"/>
    </row>
    <row r="2" spans="1:11" s="3" customFormat="1" ht="15" x14ac:dyDescent="0.25">
      <c r="A2" s="4"/>
      <c r="B2" s="4"/>
      <c r="D2" s="5"/>
    </row>
    <row r="3" spans="1:11" s="3" customFormat="1" ht="7.5" customHeight="1" x14ac:dyDescent="0.25">
      <c r="A3" s="4"/>
      <c r="B3" s="24"/>
      <c r="C3" s="1"/>
      <c r="D3" s="2"/>
      <c r="E3" s="1"/>
      <c r="F3" s="1"/>
      <c r="G3" s="1"/>
    </row>
    <row r="4" spans="1:11" s="3" customFormat="1" ht="15" x14ac:dyDescent="0.25">
      <c r="A4" s="25" t="s">
        <v>104</v>
      </c>
      <c r="B4" s="25"/>
      <c r="C4" s="1"/>
      <c r="D4" s="2"/>
      <c r="E4" s="1"/>
      <c r="F4" s="1"/>
      <c r="G4" s="1"/>
    </row>
    <row r="5" spans="1:11" ht="36" x14ac:dyDescent="0.2">
      <c r="A5" s="76" t="s">
        <v>90</v>
      </c>
      <c r="B5" s="76"/>
      <c r="C5" s="76"/>
      <c r="D5" s="10" t="s">
        <v>105</v>
      </c>
      <c r="E5" s="11" t="s">
        <v>106</v>
      </c>
      <c r="F5" s="11" t="s">
        <v>107</v>
      </c>
      <c r="G5" s="12" t="s">
        <v>110</v>
      </c>
      <c r="K5" s="13"/>
    </row>
    <row r="6" spans="1:11" x14ac:dyDescent="0.2">
      <c r="A6" s="14"/>
      <c r="B6" s="14"/>
      <c r="C6" s="14"/>
      <c r="D6" s="10"/>
      <c r="E6" s="11"/>
      <c r="F6" s="11"/>
      <c r="G6" s="11"/>
      <c r="K6" s="13"/>
    </row>
    <row r="7" spans="1:11" x14ac:dyDescent="0.2">
      <c r="A7" s="15" t="s">
        <v>91</v>
      </c>
      <c r="B7" s="14"/>
      <c r="C7" s="7"/>
      <c r="D7" s="10"/>
      <c r="E7" s="11"/>
      <c r="F7" s="11"/>
      <c r="G7" s="11"/>
    </row>
    <row r="8" spans="1:11" x14ac:dyDescent="0.2">
      <c r="A8" s="16" t="s">
        <v>29</v>
      </c>
      <c r="C8" s="6" t="s">
        <v>0</v>
      </c>
      <c r="D8" s="17"/>
      <c r="E8" s="17"/>
      <c r="F8" s="17"/>
      <c r="G8" s="26">
        <v>375000</v>
      </c>
      <c r="H8" s="7" t="s">
        <v>87</v>
      </c>
    </row>
    <row r="9" spans="1:11" x14ac:dyDescent="0.2">
      <c r="A9" s="7"/>
      <c r="C9" s="6" t="s">
        <v>1</v>
      </c>
      <c r="D9" s="17"/>
      <c r="E9" s="17"/>
      <c r="F9" s="17"/>
      <c r="G9" s="17">
        <v>25000</v>
      </c>
      <c r="H9" s="7" t="s">
        <v>87</v>
      </c>
    </row>
    <row r="10" spans="1:11" ht="15" customHeight="1" x14ac:dyDescent="0.2">
      <c r="A10" s="7"/>
      <c r="B10" s="9" t="s">
        <v>2</v>
      </c>
      <c r="C10" s="9" t="s">
        <v>3</v>
      </c>
      <c r="D10" s="18">
        <v>41724.959999999999</v>
      </c>
      <c r="E10" s="18">
        <f>D10*0.05</f>
        <v>2086.248</v>
      </c>
      <c r="F10" s="18">
        <f>D10*0.025</f>
        <v>1043.124</v>
      </c>
      <c r="G10" s="19">
        <f>F10</f>
        <v>1043.124</v>
      </c>
    </row>
    <row r="11" spans="1:11" x14ac:dyDescent="0.2">
      <c r="A11" s="16"/>
      <c r="B11" s="9"/>
      <c r="C11" s="9"/>
      <c r="D11" s="18"/>
      <c r="E11" s="18"/>
      <c r="F11" s="18"/>
      <c r="G11" s="18"/>
    </row>
    <row r="12" spans="1:11" x14ac:dyDescent="0.2">
      <c r="A12" s="15" t="s">
        <v>92</v>
      </c>
      <c r="B12" s="9"/>
      <c r="C12" s="9"/>
      <c r="D12" s="18"/>
      <c r="E12" s="18"/>
      <c r="F12" s="18"/>
      <c r="G12" s="18"/>
    </row>
    <row r="13" spans="1:11" x14ac:dyDescent="0.2">
      <c r="A13" s="16" t="s">
        <v>29</v>
      </c>
      <c r="B13" s="9" t="s">
        <v>4</v>
      </c>
      <c r="C13" s="9" t="s">
        <v>5</v>
      </c>
      <c r="D13" s="18">
        <v>1261205.3</v>
      </c>
      <c r="E13" s="18">
        <f>D13*0.04</f>
        <v>50448.212</v>
      </c>
      <c r="F13" s="18">
        <f>D13*0.02</f>
        <v>25224.106</v>
      </c>
      <c r="G13" s="18">
        <f t="shared" ref="G13:G39" si="0">F13</f>
        <v>25224.106</v>
      </c>
      <c r="I13" s="7" t="s">
        <v>108</v>
      </c>
    </row>
    <row r="14" spans="1:11" x14ac:dyDescent="0.2">
      <c r="A14" s="16"/>
      <c r="B14" s="9" t="s">
        <v>6</v>
      </c>
      <c r="C14" s="9" t="s">
        <v>7</v>
      </c>
      <c r="D14" s="18">
        <v>1266009.6200000001</v>
      </c>
      <c r="E14" s="18">
        <f t="shared" ref="E14:E43" si="1">D14*0.04</f>
        <v>50640.384800000007</v>
      </c>
      <c r="F14" s="18">
        <f t="shared" ref="F14:F25" si="2">D14*0.02</f>
        <v>25320.192400000004</v>
      </c>
      <c r="G14" s="18">
        <f t="shared" si="0"/>
        <v>25320.192400000004</v>
      </c>
      <c r="H14" s="7" t="s">
        <v>29</v>
      </c>
      <c r="I14" s="7"/>
    </row>
    <row r="15" spans="1:11" x14ac:dyDescent="0.2">
      <c r="A15" s="16"/>
      <c r="B15" s="9" t="s">
        <v>8</v>
      </c>
      <c r="C15" s="9" t="s">
        <v>9</v>
      </c>
      <c r="D15" s="18">
        <v>1314471.3500000001</v>
      </c>
      <c r="E15" s="18">
        <f t="shared" si="1"/>
        <v>52578.854000000007</v>
      </c>
      <c r="F15" s="18">
        <f t="shared" si="2"/>
        <v>26289.427000000003</v>
      </c>
      <c r="G15" s="18">
        <f t="shared" si="0"/>
        <v>26289.427000000003</v>
      </c>
      <c r="I15" s="7"/>
    </row>
    <row r="16" spans="1:11" x14ac:dyDescent="0.2">
      <c r="A16" s="16"/>
      <c r="B16" s="9" t="s">
        <v>10</v>
      </c>
      <c r="C16" s="9" t="s">
        <v>11</v>
      </c>
      <c r="D16" s="18">
        <v>1041799.15</v>
      </c>
      <c r="E16" s="18">
        <f t="shared" si="1"/>
        <v>41671.966</v>
      </c>
      <c r="F16" s="18">
        <f t="shared" si="2"/>
        <v>20835.983</v>
      </c>
      <c r="G16" s="18">
        <f t="shared" si="0"/>
        <v>20835.983</v>
      </c>
      <c r="I16" s="7"/>
    </row>
    <row r="17" spans="1:9" x14ac:dyDescent="0.2">
      <c r="A17" s="16"/>
      <c r="B17" s="9" t="s">
        <v>12</v>
      </c>
      <c r="C17" s="9" t="s">
        <v>13</v>
      </c>
      <c r="D17" s="18">
        <v>885821.42</v>
      </c>
      <c r="E17" s="18">
        <f t="shared" si="1"/>
        <v>35432.856800000001</v>
      </c>
      <c r="F17" s="18">
        <f t="shared" si="2"/>
        <v>17716.428400000001</v>
      </c>
      <c r="G17" s="18">
        <f t="shared" si="0"/>
        <v>17716.428400000001</v>
      </c>
      <c r="I17" s="7" t="s">
        <v>108</v>
      </c>
    </row>
    <row r="18" spans="1:9" x14ac:dyDescent="0.2">
      <c r="A18" s="16"/>
      <c r="B18" s="9" t="s">
        <v>14</v>
      </c>
      <c r="C18" s="9" t="s">
        <v>15</v>
      </c>
      <c r="D18" s="18">
        <v>1495268.27</v>
      </c>
      <c r="E18" s="18">
        <f t="shared" si="1"/>
        <v>59810.730800000005</v>
      </c>
      <c r="F18" s="18">
        <f t="shared" si="2"/>
        <v>29905.365400000002</v>
      </c>
      <c r="G18" s="18">
        <f t="shared" si="0"/>
        <v>29905.365400000002</v>
      </c>
      <c r="I18" s="7"/>
    </row>
    <row r="19" spans="1:9" x14ac:dyDescent="0.2">
      <c r="A19" s="16"/>
      <c r="B19" s="9" t="s">
        <v>16</v>
      </c>
      <c r="C19" s="9" t="s">
        <v>97</v>
      </c>
      <c r="D19" s="18">
        <v>1322416.99</v>
      </c>
      <c r="E19" s="18">
        <f t="shared" si="1"/>
        <v>52896.679600000003</v>
      </c>
      <c r="F19" s="18">
        <f t="shared" si="2"/>
        <v>26448.339800000002</v>
      </c>
      <c r="G19" s="18">
        <f t="shared" si="0"/>
        <v>26448.339800000002</v>
      </c>
      <c r="I19" s="7"/>
    </row>
    <row r="20" spans="1:9" x14ac:dyDescent="0.2">
      <c r="A20" s="16"/>
      <c r="B20" s="9" t="s">
        <v>17</v>
      </c>
      <c r="C20" s="9" t="s">
        <v>18</v>
      </c>
      <c r="D20" s="18">
        <v>1721559.46</v>
      </c>
      <c r="E20" s="18">
        <f t="shared" si="1"/>
        <v>68862.378400000001</v>
      </c>
      <c r="F20" s="18">
        <f t="shared" si="2"/>
        <v>34431.189200000001</v>
      </c>
      <c r="G20" s="18">
        <f t="shared" si="0"/>
        <v>34431.189200000001</v>
      </c>
      <c r="I20" s="7" t="s">
        <v>108</v>
      </c>
    </row>
    <row r="21" spans="1:9" x14ac:dyDescent="0.2">
      <c r="A21" s="16"/>
      <c r="B21" s="9" t="s">
        <v>19</v>
      </c>
      <c r="C21" s="9" t="s">
        <v>20</v>
      </c>
      <c r="D21" s="18">
        <v>1271405.79</v>
      </c>
      <c r="E21" s="18">
        <f t="shared" si="1"/>
        <v>50856.231599999999</v>
      </c>
      <c r="F21" s="18">
        <f t="shared" si="2"/>
        <v>25428.1158</v>
      </c>
      <c r="G21" s="18">
        <f t="shared" si="0"/>
        <v>25428.1158</v>
      </c>
      <c r="I21" s="7"/>
    </row>
    <row r="22" spans="1:9" x14ac:dyDescent="0.2">
      <c r="A22" s="16"/>
      <c r="B22" s="9" t="s">
        <v>21</v>
      </c>
      <c r="C22" s="9" t="s">
        <v>22</v>
      </c>
      <c r="D22" s="18">
        <v>1182412.98</v>
      </c>
      <c r="E22" s="18">
        <f t="shared" si="1"/>
        <v>47296.519200000002</v>
      </c>
      <c r="F22" s="18">
        <f t="shared" si="2"/>
        <v>23648.259600000001</v>
      </c>
      <c r="G22" s="18">
        <f t="shared" si="0"/>
        <v>23648.259600000001</v>
      </c>
      <c r="H22" s="7" t="s">
        <v>29</v>
      </c>
      <c r="I22" s="7"/>
    </row>
    <row r="23" spans="1:9" x14ac:dyDescent="0.2">
      <c r="A23" s="16"/>
      <c r="B23" s="9" t="s">
        <v>23</v>
      </c>
      <c r="C23" s="9" t="s">
        <v>24</v>
      </c>
      <c r="D23" s="18">
        <v>1384665.33</v>
      </c>
      <c r="E23" s="18">
        <f t="shared" si="1"/>
        <v>55386.613200000007</v>
      </c>
      <c r="F23" s="18">
        <f t="shared" si="2"/>
        <v>27693.306600000004</v>
      </c>
      <c r="G23" s="18">
        <f t="shared" si="0"/>
        <v>27693.306600000004</v>
      </c>
      <c r="I23" s="7"/>
    </row>
    <row r="24" spans="1:9" x14ac:dyDescent="0.2">
      <c r="A24" s="16"/>
      <c r="B24" s="9" t="s">
        <v>25</v>
      </c>
      <c r="C24" s="9" t="s">
        <v>26</v>
      </c>
      <c r="D24" s="18">
        <v>1504185.67</v>
      </c>
      <c r="E24" s="18">
        <f>D24*0.05</f>
        <v>75209.283500000005</v>
      </c>
      <c r="F24" s="18">
        <f>D24*0.025</f>
        <v>37604.641750000003</v>
      </c>
      <c r="G24" s="18">
        <f t="shared" si="0"/>
        <v>37604.641750000003</v>
      </c>
      <c r="I24" s="7"/>
    </row>
    <row r="25" spans="1:9" x14ac:dyDescent="0.2">
      <c r="A25" s="16"/>
      <c r="B25" s="9" t="s">
        <v>27</v>
      </c>
      <c r="C25" s="9" t="s">
        <v>28</v>
      </c>
      <c r="D25" s="18">
        <v>1077716.57</v>
      </c>
      <c r="E25" s="18">
        <f t="shared" si="1"/>
        <v>43108.662800000006</v>
      </c>
      <c r="F25" s="18">
        <f t="shared" si="2"/>
        <v>21554.331400000003</v>
      </c>
      <c r="G25" s="18">
        <f t="shared" si="0"/>
        <v>21554.331400000003</v>
      </c>
      <c r="I25" s="7"/>
    </row>
    <row r="26" spans="1:9" x14ac:dyDescent="0.2">
      <c r="A26" s="16"/>
      <c r="B26" s="9"/>
      <c r="C26" s="9"/>
      <c r="D26" s="18"/>
      <c r="E26" s="18"/>
      <c r="F26" s="18"/>
      <c r="G26" s="18"/>
    </row>
    <row r="27" spans="1:9" x14ac:dyDescent="0.2">
      <c r="A27" s="15" t="s">
        <v>93</v>
      </c>
      <c r="B27" s="9"/>
      <c r="C27" s="9"/>
      <c r="D27" s="18"/>
      <c r="E27" s="18"/>
      <c r="F27" s="18"/>
      <c r="G27" s="18"/>
    </row>
    <row r="28" spans="1:9" x14ac:dyDescent="0.2">
      <c r="A28" s="16" t="s">
        <v>29</v>
      </c>
      <c r="B28" s="9" t="s">
        <v>30</v>
      </c>
      <c r="C28" s="9" t="s">
        <v>31</v>
      </c>
      <c r="D28" s="18">
        <v>14762566.689999999</v>
      </c>
      <c r="E28" s="18">
        <f t="shared" si="1"/>
        <v>590502.66760000004</v>
      </c>
      <c r="F28" s="18">
        <f>D28*0.02</f>
        <v>295251.33380000002</v>
      </c>
      <c r="G28" s="18">
        <f t="shared" si="0"/>
        <v>295251.33380000002</v>
      </c>
    </row>
    <row r="29" spans="1:9" x14ac:dyDescent="0.2">
      <c r="A29" s="16"/>
      <c r="B29" s="9" t="s">
        <v>32</v>
      </c>
      <c r="C29" s="9" t="s">
        <v>33</v>
      </c>
      <c r="D29" s="18">
        <v>791410.71</v>
      </c>
      <c r="E29" s="18">
        <f t="shared" si="1"/>
        <v>31656.428400000001</v>
      </c>
      <c r="F29" s="18">
        <f t="shared" ref="F29:F43" si="3">D29*0.02</f>
        <v>15828.2142</v>
      </c>
      <c r="G29" s="18">
        <f t="shared" si="0"/>
        <v>15828.2142</v>
      </c>
      <c r="H29" s="7" t="s">
        <v>86</v>
      </c>
      <c r="I29" s="7" t="s">
        <v>108</v>
      </c>
    </row>
    <row r="30" spans="1:9" x14ac:dyDescent="0.2">
      <c r="A30" s="16"/>
      <c r="B30" s="9" t="s">
        <v>34</v>
      </c>
      <c r="C30" s="9" t="s">
        <v>98</v>
      </c>
      <c r="D30" s="18">
        <v>780591.86</v>
      </c>
      <c r="E30" s="18">
        <f t="shared" si="1"/>
        <v>31223.6744</v>
      </c>
      <c r="F30" s="18">
        <f t="shared" si="3"/>
        <v>15611.8372</v>
      </c>
      <c r="G30" s="18">
        <f t="shared" si="0"/>
        <v>15611.8372</v>
      </c>
    </row>
    <row r="31" spans="1:9" x14ac:dyDescent="0.2">
      <c r="A31" s="16"/>
      <c r="B31" s="9" t="s">
        <v>35</v>
      </c>
      <c r="C31" s="9" t="s">
        <v>36</v>
      </c>
      <c r="D31" s="18">
        <v>1063123.8899999999</v>
      </c>
      <c r="E31" s="18">
        <f t="shared" si="1"/>
        <v>42524.955599999994</v>
      </c>
      <c r="F31" s="18">
        <f t="shared" si="3"/>
        <v>21262.477799999997</v>
      </c>
      <c r="G31" s="18">
        <f t="shared" si="0"/>
        <v>21262.477799999997</v>
      </c>
      <c r="I31" s="7"/>
    </row>
    <row r="32" spans="1:9" x14ac:dyDescent="0.2">
      <c r="A32" s="16"/>
      <c r="B32" s="9" t="s">
        <v>37</v>
      </c>
      <c r="C32" s="9" t="s">
        <v>38</v>
      </c>
      <c r="D32" s="18">
        <v>1235815.73</v>
      </c>
      <c r="E32" s="18">
        <f t="shared" si="1"/>
        <v>49432.629200000003</v>
      </c>
      <c r="F32" s="18">
        <f t="shared" si="3"/>
        <v>24716.314600000002</v>
      </c>
      <c r="G32" s="18">
        <f t="shared" si="0"/>
        <v>24716.314600000002</v>
      </c>
      <c r="I32" s="7"/>
    </row>
    <row r="33" spans="1:9" x14ac:dyDescent="0.2">
      <c r="A33" s="16"/>
      <c r="B33" s="9" t="s">
        <v>39</v>
      </c>
      <c r="C33" s="9" t="s">
        <v>40</v>
      </c>
      <c r="D33" s="18">
        <v>1303546.78</v>
      </c>
      <c r="E33" s="18">
        <f t="shared" si="1"/>
        <v>52141.871200000001</v>
      </c>
      <c r="F33" s="18">
        <f t="shared" si="3"/>
        <v>26070.935600000001</v>
      </c>
      <c r="G33" s="18">
        <f t="shared" si="0"/>
        <v>26070.935600000001</v>
      </c>
    </row>
    <row r="34" spans="1:9" x14ac:dyDescent="0.2">
      <c r="A34" s="16"/>
      <c r="B34" s="9" t="s">
        <v>41</v>
      </c>
      <c r="C34" s="9" t="s">
        <v>42</v>
      </c>
      <c r="D34" s="18">
        <v>1044986.46</v>
      </c>
      <c r="E34" s="18">
        <f t="shared" si="1"/>
        <v>41799.458399999996</v>
      </c>
      <c r="F34" s="18">
        <f t="shared" si="3"/>
        <v>20899.729199999998</v>
      </c>
      <c r="G34" s="18">
        <f t="shared" si="0"/>
        <v>20899.729199999998</v>
      </c>
      <c r="I34" s="7"/>
    </row>
    <row r="35" spans="1:9" x14ac:dyDescent="0.2">
      <c r="A35" s="16"/>
      <c r="B35" s="9" t="s">
        <v>43</v>
      </c>
      <c r="C35" s="9" t="s">
        <v>44</v>
      </c>
      <c r="D35" s="18">
        <v>388977.44</v>
      </c>
      <c r="E35" s="18">
        <f t="shared" si="1"/>
        <v>15559.097600000001</v>
      </c>
      <c r="F35" s="18">
        <f t="shared" si="3"/>
        <v>7779.5488000000005</v>
      </c>
      <c r="G35" s="18">
        <f t="shared" si="0"/>
        <v>7779.5488000000005</v>
      </c>
      <c r="I35" s="7"/>
    </row>
    <row r="36" spans="1:9" x14ac:dyDescent="0.2">
      <c r="A36" s="16"/>
      <c r="B36" s="9" t="s">
        <v>45</v>
      </c>
      <c r="C36" s="9" t="s">
        <v>46</v>
      </c>
      <c r="D36" s="18">
        <v>335487.15999999997</v>
      </c>
      <c r="E36" s="18">
        <f t="shared" si="1"/>
        <v>13419.4864</v>
      </c>
      <c r="F36" s="18">
        <f t="shared" si="3"/>
        <v>6709.7431999999999</v>
      </c>
      <c r="G36" s="18">
        <f t="shared" si="0"/>
        <v>6709.7431999999999</v>
      </c>
    </row>
    <row r="37" spans="1:9" x14ac:dyDescent="0.2">
      <c r="A37" s="16"/>
      <c r="B37" s="9" t="s">
        <v>47</v>
      </c>
      <c r="C37" s="9" t="s">
        <v>48</v>
      </c>
      <c r="D37" s="18">
        <v>376288.76</v>
      </c>
      <c r="E37" s="18">
        <f t="shared" si="1"/>
        <v>15051.5504</v>
      </c>
      <c r="F37" s="18">
        <f t="shared" si="3"/>
        <v>7525.7752</v>
      </c>
      <c r="G37" s="18">
        <f t="shared" si="0"/>
        <v>7525.7752</v>
      </c>
    </row>
    <row r="38" spans="1:9" x14ac:dyDescent="0.2">
      <c r="A38" s="16"/>
      <c r="B38" s="9" t="s">
        <v>49</v>
      </c>
      <c r="C38" s="9" t="s">
        <v>50</v>
      </c>
      <c r="D38" s="18">
        <v>372608.55</v>
      </c>
      <c r="E38" s="18">
        <f t="shared" si="1"/>
        <v>14904.342000000001</v>
      </c>
      <c r="F38" s="18">
        <f t="shared" si="3"/>
        <v>7452.1710000000003</v>
      </c>
      <c r="G38" s="18">
        <f t="shared" si="0"/>
        <v>7452.1710000000003</v>
      </c>
    </row>
    <row r="39" spans="1:9" x14ac:dyDescent="0.2">
      <c r="A39" s="16"/>
      <c r="B39" s="9" t="s">
        <v>51</v>
      </c>
      <c r="C39" s="9" t="s">
        <v>52</v>
      </c>
      <c r="D39" s="18">
        <v>369122.31</v>
      </c>
      <c r="E39" s="18">
        <f t="shared" si="1"/>
        <v>14764.892400000001</v>
      </c>
      <c r="F39" s="18">
        <f t="shared" si="3"/>
        <v>7382.4462000000003</v>
      </c>
      <c r="G39" s="18">
        <f t="shared" si="0"/>
        <v>7382.4462000000003</v>
      </c>
    </row>
    <row r="40" spans="1:9" x14ac:dyDescent="0.2">
      <c r="A40" s="16"/>
      <c r="B40" s="9" t="s">
        <v>53</v>
      </c>
      <c r="C40" s="9" t="s">
        <v>54</v>
      </c>
      <c r="D40" s="18">
        <v>0</v>
      </c>
      <c r="E40" s="18">
        <f t="shared" si="1"/>
        <v>0</v>
      </c>
      <c r="F40" s="18">
        <f t="shared" si="3"/>
        <v>0</v>
      </c>
      <c r="G40" s="18">
        <v>10000</v>
      </c>
    </row>
    <row r="41" spans="1:9" x14ac:dyDescent="0.2">
      <c r="A41" s="16"/>
      <c r="B41" s="9" t="s">
        <v>55</v>
      </c>
      <c r="C41" s="9" t="s">
        <v>56</v>
      </c>
      <c r="D41" s="18">
        <v>0</v>
      </c>
      <c r="E41" s="18">
        <f t="shared" si="1"/>
        <v>0</v>
      </c>
      <c r="F41" s="18">
        <f t="shared" si="3"/>
        <v>0</v>
      </c>
      <c r="G41" s="18">
        <v>10000</v>
      </c>
    </row>
    <row r="42" spans="1:9" x14ac:dyDescent="0.2">
      <c r="A42" s="16"/>
      <c r="B42" s="9" t="s">
        <v>57</v>
      </c>
      <c r="C42" s="9" t="s">
        <v>58</v>
      </c>
      <c r="D42" s="18">
        <v>0</v>
      </c>
      <c r="E42" s="18">
        <f t="shared" si="1"/>
        <v>0</v>
      </c>
      <c r="F42" s="18">
        <f t="shared" si="3"/>
        <v>0</v>
      </c>
      <c r="G42" s="18">
        <v>10000</v>
      </c>
    </row>
    <row r="43" spans="1:9" x14ac:dyDescent="0.2">
      <c r="A43" s="16"/>
      <c r="B43" s="9" t="s">
        <v>59</v>
      </c>
      <c r="C43" s="9" t="s">
        <v>60</v>
      </c>
      <c r="D43" s="18">
        <v>0</v>
      </c>
      <c r="E43" s="18">
        <f t="shared" si="1"/>
        <v>0</v>
      </c>
      <c r="F43" s="18">
        <f t="shared" si="3"/>
        <v>0</v>
      </c>
      <c r="G43" s="18">
        <v>10000</v>
      </c>
    </row>
    <row r="44" spans="1:9" x14ac:dyDescent="0.2">
      <c r="A44" s="16"/>
      <c r="B44" s="9"/>
      <c r="C44" s="9" t="s">
        <v>61</v>
      </c>
      <c r="D44" s="18"/>
      <c r="E44" s="18"/>
      <c r="F44" s="18"/>
      <c r="G44" s="18">
        <v>10000</v>
      </c>
      <c r="H44" s="7" t="s">
        <v>87</v>
      </c>
    </row>
    <row r="45" spans="1:9" x14ac:dyDescent="0.2">
      <c r="A45" s="16"/>
      <c r="B45" s="9"/>
      <c r="C45" s="9" t="s">
        <v>62</v>
      </c>
      <c r="D45" s="18"/>
      <c r="E45" s="18"/>
      <c r="F45" s="18"/>
      <c r="G45" s="18">
        <v>10000</v>
      </c>
      <c r="H45" s="7" t="s">
        <v>87</v>
      </c>
    </row>
    <row r="46" spans="1:9" x14ac:dyDescent="0.2">
      <c r="A46" s="16"/>
      <c r="B46" s="9" t="s">
        <v>63</v>
      </c>
      <c r="C46" s="9" t="s">
        <v>64</v>
      </c>
      <c r="D46" s="18">
        <v>1215252.8600000001</v>
      </c>
      <c r="E46" s="18">
        <f t="shared" ref="E46:E48" si="4">D46*0.04</f>
        <v>48610.114400000006</v>
      </c>
      <c r="F46" s="18">
        <f t="shared" ref="F46:F48" si="5">D46*0.02</f>
        <v>24305.057200000003</v>
      </c>
      <c r="G46" s="18">
        <f t="shared" ref="G46:G48" si="6">F46</f>
        <v>24305.057200000003</v>
      </c>
    </row>
    <row r="47" spans="1:9" x14ac:dyDescent="0.2">
      <c r="A47" s="16"/>
      <c r="B47" s="9" t="s">
        <v>65</v>
      </c>
      <c r="C47" s="9" t="s">
        <v>66</v>
      </c>
      <c r="D47" s="18">
        <v>835002.61</v>
      </c>
      <c r="E47" s="18">
        <f t="shared" si="4"/>
        <v>33400.104399999997</v>
      </c>
      <c r="F47" s="18">
        <f t="shared" si="5"/>
        <v>16700.052199999998</v>
      </c>
      <c r="G47" s="18">
        <f t="shared" si="6"/>
        <v>16700.052199999998</v>
      </c>
      <c r="I47" s="7"/>
    </row>
    <row r="48" spans="1:9" x14ac:dyDescent="0.2">
      <c r="A48" s="16"/>
      <c r="B48" s="38">
        <v>31030</v>
      </c>
      <c r="C48" s="36" t="s">
        <v>111</v>
      </c>
      <c r="D48" s="37">
        <v>1727633.28</v>
      </c>
      <c r="E48" s="18">
        <f t="shared" si="4"/>
        <v>69105.331200000001</v>
      </c>
      <c r="F48" s="18">
        <f t="shared" si="5"/>
        <v>34552.6656</v>
      </c>
      <c r="G48" s="18">
        <f t="shared" si="6"/>
        <v>34552.6656</v>
      </c>
      <c r="H48" s="7"/>
    </row>
    <row r="49" spans="1:9" x14ac:dyDescent="0.2">
      <c r="A49" s="16"/>
      <c r="B49" s="9"/>
      <c r="C49" s="9"/>
      <c r="D49" s="18"/>
      <c r="E49" s="18"/>
      <c r="F49" s="18"/>
      <c r="G49" s="18"/>
    </row>
    <row r="50" spans="1:9" x14ac:dyDescent="0.2">
      <c r="A50" s="15" t="s">
        <v>94</v>
      </c>
      <c r="B50" s="9"/>
      <c r="C50" s="9"/>
      <c r="D50" s="18"/>
      <c r="E50" s="18"/>
      <c r="F50" s="18"/>
      <c r="G50" s="18"/>
    </row>
    <row r="51" spans="1:9" x14ac:dyDescent="0.2">
      <c r="A51" s="16"/>
      <c r="B51" s="9"/>
      <c r="C51" s="9" t="s">
        <v>67</v>
      </c>
      <c r="D51" s="18"/>
      <c r="E51" s="18"/>
      <c r="F51" s="18"/>
      <c r="G51" s="18">
        <v>85000</v>
      </c>
      <c r="H51" s="7" t="s">
        <v>87</v>
      </c>
    </row>
    <row r="52" spans="1:9" x14ac:dyDescent="0.2">
      <c r="A52" s="7"/>
      <c r="B52" s="9" t="s">
        <v>68</v>
      </c>
      <c r="C52" s="9" t="s">
        <v>96</v>
      </c>
      <c r="D52" s="18">
        <v>587878.29</v>
      </c>
      <c r="E52" s="18">
        <f t="shared" ref="E52:E55" si="7">D52*0.04</f>
        <v>23515.131600000001</v>
      </c>
      <c r="F52" s="18">
        <f t="shared" ref="F52:F55" si="8">D52*0.02</f>
        <v>11757.5658</v>
      </c>
      <c r="G52" s="18">
        <f t="shared" ref="G52:G55" si="9">F52</f>
        <v>11757.5658</v>
      </c>
    </row>
    <row r="53" spans="1:9" x14ac:dyDescent="0.2">
      <c r="A53" s="16"/>
      <c r="B53" s="9" t="s">
        <v>69</v>
      </c>
      <c r="C53" s="9" t="s">
        <v>70</v>
      </c>
      <c r="D53" s="18">
        <v>619583</v>
      </c>
      <c r="E53" s="18">
        <f t="shared" si="7"/>
        <v>24783.32</v>
      </c>
      <c r="F53" s="18">
        <f t="shared" si="8"/>
        <v>12391.66</v>
      </c>
      <c r="G53" s="18">
        <f t="shared" si="9"/>
        <v>12391.66</v>
      </c>
    </row>
    <row r="54" spans="1:9" x14ac:dyDescent="0.2">
      <c r="A54" s="16"/>
      <c r="B54" s="9" t="s">
        <v>71</v>
      </c>
      <c r="C54" s="9" t="s">
        <v>72</v>
      </c>
      <c r="D54" s="18">
        <v>2682218</v>
      </c>
      <c r="E54" s="18">
        <f t="shared" si="7"/>
        <v>107288.72</v>
      </c>
      <c r="F54" s="18">
        <f t="shared" si="8"/>
        <v>53644.36</v>
      </c>
      <c r="G54" s="18">
        <f t="shared" si="9"/>
        <v>53644.36</v>
      </c>
    </row>
    <row r="55" spans="1:9" x14ac:dyDescent="0.2">
      <c r="A55" s="16"/>
      <c r="B55" s="9" t="s">
        <v>73</v>
      </c>
      <c r="C55" s="9" t="s">
        <v>74</v>
      </c>
      <c r="D55" s="18">
        <v>2427184.11</v>
      </c>
      <c r="E55" s="18">
        <f t="shared" si="7"/>
        <v>97087.364399999991</v>
      </c>
      <c r="F55" s="18">
        <f t="shared" si="8"/>
        <v>48543.682199999996</v>
      </c>
      <c r="G55" s="18">
        <f t="shared" si="9"/>
        <v>48543.682199999996</v>
      </c>
      <c r="H55" s="7" t="s">
        <v>29</v>
      </c>
    </row>
    <row r="56" spans="1:9" x14ac:dyDescent="0.2">
      <c r="A56" s="16"/>
      <c r="B56" s="9"/>
      <c r="C56" s="9" t="s">
        <v>75</v>
      </c>
      <c r="D56" s="18"/>
      <c r="E56" s="18"/>
      <c r="F56" s="18"/>
      <c r="G56" s="18">
        <v>110000</v>
      </c>
      <c r="H56" s="7" t="s">
        <v>87</v>
      </c>
    </row>
    <row r="57" spans="1:9" x14ac:dyDescent="0.2">
      <c r="A57" s="16"/>
      <c r="B57" s="9" t="s">
        <v>76</v>
      </c>
      <c r="C57" s="9" t="s">
        <v>77</v>
      </c>
      <c r="D57" s="18">
        <v>1151828.7</v>
      </c>
      <c r="E57" s="18">
        <f t="shared" ref="E57" si="10">D57*0.04</f>
        <v>46073.148000000001</v>
      </c>
      <c r="F57" s="18">
        <f t="shared" ref="F57" si="11">D57*0.02</f>
        <v>23036.574000000001</v>
      </c>
      <c r="G57" s="18">
        <f t="shared" ref="G57" si="12">F57</f>
        <v>23036.574000000001</v>
      </c>
      <c r="H57" s="7" t="s">
        <v>86</v>
      </c>
      <c r="I57" s="6" t="s">
        <v>29</v>
      </c>
    </row>
    <row r="58" spans="1:9" x14ac:dyDescent="0.2">
      <c r="A58" s="16"/>
      <c r="B58" s="9"/>
      <c r="C58" s="9" t="s">
        <v>88</v>
      </c>
      <c r="D58" s="18"/>
      <c r="E58" s="18"/>
      <c r="F58" s="18"/>
      <c r="G58" s="18">
        <v>112500</v>
      </c>
      <c r="H58" s="7" t="s">
        <v>86</v>
      </c>
    </row>
    <row r="59" spans="1:9" x14ac:dyDescent="0.2">
      <c r="A59" s="16"/>
      <c r="B59" s="9"/>
      <c r="C59" s="29" t="s">
        <v>89</v>
      </c>
      <c r="D59" s="18"/>
      <c r="E59" s="18"/>
      <c r="F59" s="18"/>
      <c r="G59" s="28">
        <v>105050</v>
      </c>
      <c r="H59" s="7" t="s">
        <v>86</v>
      </c>
      <c r="I59" s="7"/>
    </row>
    <row r="60" spans="1:9" x14ac:dyDescent="0.2">
      <c r="A60" s="16"/>
      <c r="B60" s="9"/>
      <c r="C60" s="29"/>
      <c r="D60" s="18"/>
      <c r="E60" s="18"/>
      <c r="F60" s="18"/>
      <c r="G60" s="28"/>
      <c r="H60" s="7"/>
      <c r="I60" s="7"/>
    </row>
    <row r="61" spans="1:9" ht="24" x14ac:dyDescent="0.2">
      <c r="A61" s="16" t="s">
        <v>99</v>
      </c>
      <c r="B61" s="9"/>
      <c r="C61" s="29"/>
      <c r="D61" s="18"/>
      <c r="E61" s="18"/>
      <c r="F61" s="18"/>
      <c r="G61" s="28"/>
      <c r="H61" s="7"/>
      <c r="I61" s="7"/>
    </row>
    <row r="62" spans="1:9" x14ac:dyDescent="0.2">
      <c r="A62" s="16"/>
      <c r="B62" s="9"/>
      <c r="C62" s="29" t="s">
        <v>102</v>
      </c>
      <c r="D62" s="18"/>
      <c r="E62" s="18"/>
      <c r="F62" s="18"/>
      <c r="G62" s="28">
        <v>1735049</v>
      </c>
      <c r="H62" s="7"/>
      <c r="I62" s="7"/>
    </row>
    <row r="63" spans="1:9" x14ac:dyDescent="0.2">
      <c r="A63" s="16"/>
      <c r="B63" s="9"/>
      <c r="C63" s="29" t="s">
        <v>100</v>
      </c>
      <c r="D63" s="18"/>
      <c r="E63" s="18"/>
      <c r="F63" s="18"/>
      <c r="G63" s="28">
        <v>540242</v>
      </c>
      <c r="H63" s="7"/>
      <c r="I63" s="7"/>
    </row>
    <row r="64" spans="1:9" x14ac:dyDescent="0.2">
      <c r="A64" s="16"/>
      <c r="B64" s="9"/>
      <c r="C64" s="29" t="s">
        <v>101</v>
      </c>
      <c r="D64" s="18"/>
      <c r="E64" s="18"/>
      <c r="F64" s="18"/>
      <c r="G64" s="28">
        <v>312602</v>
      </c>
      <c r="H64" s="7"/>
      <c r="I64" s="7"/>
    </row>
    <row r="65" spans="1:8" x14ac:dyDescent="0.2">
      <c r="A65" s="16"/>
      <c r="B65" s="9"/>
      <c r="C65" s="9"/>
      <c r="D65" s="18"/>
      <c r="E65" s="18"/>
      <c r="F65" s="18"/>
      <c r="G65" s="18"/>
      <c r="H65" s="7"/>
    </row>
    <row r="66" spans="1:8" x14ac:dyDescent="0.2">
      <c r="A66" s="15" t="s">
        <v>95</v>
      </c>
      <c r="B66" s="9"/>
      <c r="C66" s="9"/>
      <c r="D66" s="18"/>
      <c r="E66" s="18"/>
      <c r="F66" s="18"/>
      <c r="G66" s="18"/>
    </row>
    <row r="67" spans="1:8" x14ac:dyDescent="0.2">
      <c r="A67" s="16" t="s">
        <v>29</v>
      </c>
      <c r="B67" s="9" t="s">
        <v>78</v>
      </c>
      <c r="C67" s="9" t="s">
        <v>79</v>
      </c>
      <c r="D67" s="18">
        <v>1523228.19</v>
      </c>
      <c r="E67" s="18">
        <f>D67*0.05</f>
        <v>76161.409499999994</v>
      </c>
      <c r="F67" s="18">
        <f>D67*0.025</f>
        <v>38080.704749999997</v>
      </c>
      <c r="G67" s="18">
        <f t="shared" ref="G67:G69" si="13">F67</f>
        <v>38080.704749999997</v>
      </c>
    </row>
    <row r="68" spans="1:8" x14ac:dyDescent="0.2">
      <c r="A68" s="16"/>
      <c r="B68" s="9" t="s">
        <v>80</v>
      </c>
      <c r="C68" s="9" t="s">
        <v>81</v>
      </c>
      <c r="D68" s="18">
        <v>1284689.28</v>
      </c>
      <c r="E68" s="18">
        <f t="shared" ref="E68:E70" si="14">D68*0.04</f>
        <v>51387.571200000006</v>
      </c>
      <c r="F68" s="18">
        <f>D68*0.02</f>
        <v>25693.785600000003</v>
      </c>
      <c r="G68" s="18">
        <f t="shared" si="13"/>
        <v>25693.785600000003</v>
      </c>
    </row>
    <row r="69" spans="1:8" x14ac:dyDescent="0.2">
      <c r="A69" s="16"/>
      <c r="B69" s="9" t="s">
        <v>82</v>
      </c>
      <c r="C69" s="9" t="s">
        <v>83</v>
      </c>
      <c r="D69" s="18">
        <v>1291717.42</v>
      </c>
      <c r="E69" s="18">
        <f t="shared" si="14"/>
        <v>51668.696799999998</v>
      </c>
      <c r="F69" s="18">
        <f t="shared" ref="F69:F70" si="15">D69*0.02</f>
        <v>25834.348399999999</v>
      </c>
      <c r="G69" s="18">
        <f t="shared" si="13"/>
        <v>25834.348399999999</v>
      </c>
    </row>
    <row r="70" spans="1:8" x14ac:dyDescent="0.2">
      <c r="A70" s="16"/>
      <c r="B70" s="9" t="s">
        <v>84</v>
      </c>
      <c r="C70" s="9" t="s">
        <v>85</v>
      </c>
      <c r="D70" s="18">
        <v>2396066.5099999998</v>
      </c>
      <c r="E70" s="18">
        <f t="shared" si="14"/>
        <v>95842.660399999993</v>
      </c>
      <c r="F70" s="18">
        <f t="shared" si="15"/>
        <v>47921.330199999997</v>
      </c>
      <c r="G70" s="20">
        <f>F70+1</f>
        <v>47922.330199999997</v>
      </c>
    </row>
    <row r="71" spans="1:8" x14ac:dyDescent="0.2">
      <c r="A71" s="16"/>
      <c r="B71" s="9"/>
      <c r="C71" s="9"/>
      <c r="D71" s="18" t="s">
        <v>29</v>
      </c>
      <c r="E71" s="21"/>
      <c r="F71" s="21"/>
      <c r="G71" s="21"/>
    </row>
    <row r="72" spans="1:8" x14ac:dyDescent="0.2">
      <c r="A72" s="16"/>
      <c r="B72" s="9"/>
      <c r="D72" s="18"/>
      <c r="E72" s="18"/>
      <c r="F72" s="18"/>
      <c r="G72" s="27">
        <f>SUM(G8:G71)</f>
        <v>4622539.1230999986</v>
      </c>
      <c r="H72" s="7"/>
    </row>
    <row r="73" spans="1:8" x14ac:dyDescent="0.2">
      <c r="A73" s="16"/>
      <c r="B73" s="9"/>
      <c r="D73" s="18"/>
      <c r="E73" s="18"/>
      <c r="F73" s="18"/>
      <c r="G73" s="27"/>
      <c r="H73" s="7"/>
    </row>
    <row r="74" spans="1:8" x14ac:dyDescent="0.2">
      <c r="A74" s="7"/>
      <c r="C74" s="6" t="s">
        <v>103</v>
      </c>
      <c r="E74" s="22"/>
      <c r="G74" s="30">
        <v>62500</v>
      </c>
    </row>
    <row r="75" spans="1:8" x14ac:dyDescent="0.2">
      <c r="A75" s="7"/>
    </row>
    <row r="76" spans="1:8" ht="12.75" thickBot="1" x14ac:dyDescent="0.25">
      <c r="G76" s="31">
        <f>SUM(G72:G74)</f>
        <v>4685039.1230999986</v>
      </c>
    </row>
    <row r="77" spans="1:8" ht="12.75" thickTop="1" x14ac:dyDescent="0.2"/>
    <row r="78" spans="1:8" x14ac:dyDescent="0.2">
      <c r="A78" s="32" t="s">
        <v>108</v>
      </c>
      <c r="C78" s="6" t="s">
        <v>112</v>
      </c>
    </row>
    <row r="80" spans="1:8" x14ac:dyDescent="0.2">
      <c r="G80" s="26">
        <f>G76</f>
        <v>4685039.1230999986</v>
      </c>
    </row>
    <row r="81" spans="3:7" x14ac:dyDescent="0.2">
      <c r="C81" s="41" t="s">
        <v>114</v>
      </c>
      <c r="G81" s="39">
        <f>-75483-17716</f>
        <v>-93199</v>
      </c>
    </row>
    <row r="82" spans="3:7" ht="12.75" thickBot="1" x14ac:dyDescent="0.25">
      <c r="C82" s="41" t="s">
        <v>113</v>
      </c>
      <c r="G82" s="40">
        <f>SUM(G80:G81)</f>
        <v>4591840.1230999986</v>
      </c>
    </row>
    <row r="83" spans="3:7" ht="12.75" thickTop="1" x14ac:dyDescent="0.2"/>
  </sheetData>
  <mergeCells count="1">
    <mergeCell ref="A5:C5"/>
  </mergeCells>
  <pageMargins left="0.7" right="0.7" top="0.75" bottom="0.75" header="0.3" footer="0.3"/>
  <pageSetup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0"/>
  <sheetViews>
    <sheetView topLeftCell="A40" workbookViewId="0">
      <selection activeCell="G29" sqref="C29:G29"/>
    </sheetView>
  </sheetViews>
  <sheetFormatPr defaultRowHeight="12" x14ac:dyDescent="0.2"/>
  <cols>
    <col min="1" max="1" width="9.42578125" style="6" customWidth="1"/>
    <col min="2" max="2" width="21" style="6" hidden="1" customWidth="1"/>
    <col min="3" max="3" width="50.7109375" style="6" customWidth="1"/>
    <col min="4" max="4" width="12.7109375" style="8" hidden="1" customWidth="1"/>
    <col min="5" max="5" width="11.85546875" style="6" hidden="1" customWidth="1"/>
    <col min="6" max="6" width="11.28515625" style="6" hidden="1" customWidth="1"/>
    <col min="7" max="7" width="13" style="6" customWidth="1"/>
    <col min="8" max="8" width="14.42578125" style="6" hidden="1" customWidth="1"/>
    <col min="9" max="16384" width="9.140625" style="6"/>
  </cols>
  <sheetData>
    <row r="1" spans="1:11" s="3" customFormat="1" ht="15" x14ac:dyDescent="0.25">
      <c r="A1" s="23"/>
      <c r="B1" s="23"/>
      <c r="D1" s="5"/>
    </row>
    <row r="2" spans="1:11" s="3" customFormat="1" ht="15" x14ac:dyDescent="0.25">
      <c r="A2" s="4"/>
      <c r="B2" s="4"/>
      <c r="D2" s="5"/>
    </row>
    <row r="3" spans="1:11" s="3" customFormat="1" ht="7.5" customHeight="1" x14ac:dyDescent="0.25">
      <c r="A3" s="4"/>
      <c r="B3" s="24"/>
      <c r="C3" s="1"/>
      <c r="D3" s="2"/>
      <c r="E3" s="1"/>
      <c r="F3" s="1"/>
      <c r="G3" s="1"/>
    </row>
    <row r="4" spans="1:11" s="3" customFormat="1" ht="15" x14ac:dyDescent="0.25">
      <c r="A4" s="25" t="s">
        <v>104</v>
      </c>
      <c r="B4" s="25"/>
      <c r="C4" s="1"/>
      <c r="D4" s="2"/>
      <c r="E4" s="1"/>
      <c r="F4" s="1"/>
      <c r="G4" s="1"/>
    </row>
    <row r="5" spans="1:11" ht="36" x14ac:dyDescent="0.2">
      <c r="A5" s="76" t="s">
        <v>90</v>
      </c>
      <c r="B5" s="76"/>
      <c r="C5" s="76"/>
      <c r="D5" s="10" t="s">
        <v>105</v>
      </c>
      <c r="E5" s="11" t="s">
        <v>106</v>
      </c>
      <c r="F5" s="11" t="s">
        <v>107</v>
      </c>
      <c r="G5" s="12" t="s">
        <v>110</v>
      </c>
      <c r="K5" s="13"/>
    </row>
    <row r="6" spans="1:11" x14ac:dyDescent="0.2">
      <c r="A6" s="14"/>
      <c r="B6" s="14"/>
      <c r="C6" s="14"/>
      <c r="D6" s="10"/>
      <c r="E6" s="11"/>
      <c r="F6" s="11"/>
      <c r="G6" s="11"/>
      <c r="K6" s="13"/>
    </row>
    <row r="7" spans="1:11" x14ac:dyDescent="0.2">
      <c r="A7" s="15" t="s">
        <v>91</v>
      </c>
      <c r="B7" s="14"/>
      <c r="C7" s="7"/>
      <c r="D7" s="10"/>
      <c r="E7" s="11"/>
      <c r="F7" s="11"/>
      <c r="G7" s="11"/>
    </row>
    <row r="8" spans="1:11" x14ac:dyDescent="0.2">
      <c r="A8" s="16" t="s">
        <v>29</v>
      </c>
      <c r="C8" s="6" t="s">
        <v>0</v>
      </c>
      <c r="D8" s="17"/>
      <c r="E8" s="17"/>
      <c r="F8" s="17"/>
      <c r="G8" s="26">
        <v>375000</v>
      </c>
      <c r="H8" s="7" t="s">
        <v>87</v>
      </c>
    </row>
    <row r="9" spans="1:11" x14ac:dyDescent="0.2">
      <c r="A9" s="7"/>
      <c r="C9" s="6" t="s">
        <v>1</v>
      </c>
      <c r="D9" s="17"/>
      <c r="E9" s="17"/>
      <c r="F9" s="17"/>
      <c r="G9" s="17">
        <v>25000</v>
      </c>
      <c r="H9" s="7" t="s">
        <v>87</v>
      </c>
    </row>
    <row r="10" spans="1:11" ht="15" customHeight="1" x14ac:dyDescent="0.2">
      <c r="A10" s="7"/>
      <c r="B10" s="9" t="s">
        <v>2</v>
      </c>
      <c r="C10" s="9" t="s">
        <v>3</v>
      </c>
      <c r="D10" s="18">
        <v>41724.959999999999</v>
      </c>
      <c r="E10" s="18">
        <f>D10*0.05</f>
        <v>2086.248</v>
      </c>
      <c r="F10" s="18">
        <f>D10*0.025</f>
        <v>1043.124</v>
      </c>
      <c r="G10" s="19">
        <f>F10</f>
        <v>1043.124</v>
      </c>
    </row>
    <row r="11" spans="1:11" x14ac:dyDescent="0.2">
      <c r="A11" s="16"/>
      <c r="B11" s="9"/>
      <c r="C11" s="9"/>
      <c r="D11" s="18"/>
      <c r="E11" s="18"/>
      <c r="F11" s="18"/>
      <c r="G11" s="18"/>
    </row>
    <row r="12" spans="1:11" x14ac:dyDescent="0.2">
      <c r="A12" s="15" t="s">
        <v>92</v>
      </c>
      <c r="B12" s="9"/>
      <c r="C12" s="9"/>
      <c r="D12" s="18"/>
      <c r="E12" s="18"/>
      <c r="F12" s="18"/>
      <c r="G12" s="18"/>
    </row>
    <row r="13" spans="1:11" x14ac:dyDescent="0.2">
      <c r="A13" s="16" t="s">
        <v>29</v>
      </c>
      <c r="B13" s="9" t="s">
        <v>4</v>
      </c>
      <c r="C13" s="9" t="s">
        <v>5</v>
      </c>
      <c r="D13" s="18">
        <v>1261205.3</v>
      </c>
      <c r="E13" s="18">
        <f>D13*0.04</f>
        <v>50448.212</v>
      </c>
      <c r="F13" s="18">
        <f>D13*0.02</f>
        <v>25224.106</v>
      </c>
      <c r="G13" s="18">
        <f t="shared" ref="G13:G39" si="0">F13</f>
        <v>25224.106</v>
      </c>
      <c r="I13" s="7" t="s">
        <v>108</v>
      </c>
    </row>
    <row r="14" spans="1:11" x14ac:dyDescent="0.2">
      <c r="A14" s="16"/>
      <c r="B14" s="9" t="s">
        <v>6</v>
      </c>
      <c r="C14" s="9" t="s">
        <v>7</v>
      </c>
      <c r="D14" s="18">
        <v>1266009.6200000001</v>
      </c>
      <c r="E14" s="18">
        <f t="shared" ref="E14:E43" si="1">D14*0.04</f>
        <v>50640.384800000007</v>
      </c>
      <c r="F14" s="18">
        <f t="shared" ref="F14:F25" si="2">D14*0.02</f>
        <v>25320.192400000004</v>
      </c>
      <c r="G14" s="18">
        <f t="shared" si="0"/>
        <v>25320.192400000004</v>
      </c>
      <c r="H14" s="7" t="s">
        <v>29</v>
      </c>
      <c r="I14" s="7" t="s">
        <v>108</v>
      </c>
    </row>
    <row r="15" spans="1:11" x14ac:dyDescent="0.2">
      <c r="A15" s="16"/>
      <c r="B15" s="9" t="s">
        <v>8</v>
      </c>
      <c r="C15" s="9" t="s">
        <v>9</v>
      </c>
      <c r="D15" s="18">
        <v>1314471.3500000001</v>
      </c>
      <c r="E15" s="18">
        <f t="shared" si="1"/>
        <v>52578.854000000007</v>
      </c>
      <c r="F15" s="18">
        <f t="shared" si="2"/>
        <v>26289.427000000003</v>
      </c>
      <c r="G15" s="18">
        <f t="shared" si="0"/>
        <v>26289.427000000003</v>
      </c>
      <c r="I15" s="7" t="s">
        <v>108</v>
      </c>
    </row>
    <row r="16" spans="1:11" x14ac:dyDescent="0.2">
      <c r="A16" s="16"/>
      <c r="B16" s="9" t="s">
        <v>10</v>
      </c>
      <c r="C16" s="9" t="s">
        <v>11</v>
      </c>
      <c r="D16" s="18">
        <v>1041799.15</v>
      </c>
      <c r="E16" s="18">
        <f t="shared" si="1"/>
        <v>41671.966</v>
      </c>
      <c r="F16" s="18">
        <f t="shared" si="2"/>
        <v>20835.983</v>
      </c>
      <c r="G16" s="18">
        <f t="shared" si="0"/>
        <v>20835.983</v>
      </c>
      <c r="I16" s="7" t="s">
        <v>108</v>
      </c>
    </row>
    <row r="17" spans="1:9" x14ac:dyDescent="0.2">
      <c r="A17" s="16"/>
      <c r="B17" s="9" t="s">
        <v>12</v>
      </c>
      <c r="C17" s="9" t="s">
        <v>13</v>
      </c>
      <c r="D17" s="18">
        <v>885821.42</v>
      </c>
      <c r="E17" s="18">
        <f t="shared" si="1"/>
        <v>35432.856800000001</v>
      </c>
      <c r="F17" s="18">
        <f t="shared" si="2"/>
        <v>17716.428400000001</v>
      </c>
      <c r="G17" s="18">
        <f t="shared" si="0"/>
        <v>17716.428400000001</v>
      </c>
      <c r="I17" s="7" t="s">
        <v>108</v>
      </c>
    </row>
    <row r="18" spans="1:9" x14ac:dyDescent="0.2">
      <c r="A18" s="16"/>
      <c r="B18" s="9" t="s">
        <v>14</v>
      </c>
      <c r="C18" s="9" t="s">
        <v>15</v>
      </c>
      <c r="D18" s="18">
        <v>1495268.27</v>
      </c>
      <c r="E18" s="18">
        <f t="shared" si="1"/>
        <v>59810.730800000005</v>
      </c>
      <c r="F18" s="18">
        <f t="shared" si="2"/>
        <v>29905.365400000002</v>
      </c>
      <c r="G18" s="18">
        <f t="shared" si="0"/>
        <v>29905.365400000002</v>
      </c>
      <c r="I18" s="7" t="s">
        <v>108</v>
      </c>
    </row>
    <row r="19" spans="1:9" x14ac:dyDescent="0.2">
      <c r="A19" s="16"/>
      <c r="B19" s="9" t="s">
        <v>16</v>
      </c>
      <c r="C19" s="9" t="s">
        <v>97</v>
      </c>
      <c r="D19" s="18">
        <v>1322416.99</v>
      </c>
      <c r="E19" s="18">
        <f t="shared" si="1"/>
        <v>52896.679600000003</v>
      </c>
      <c r="F19" s="18">
        <f t="shared" si="2"/>
        <v>26448.339800000002</v>
      </c>
      <c r="G19" s="18">
        <f t="shared" si="0"/>
        <v>26448.339800000002</v>
      </c>
      <c r="I19" s="7" t="s">
        <v>108</v>
      </c>
    </row>
    <row r="20" spans="1:9" x14ac:dyDescent="0.2">
      <c r="A20" s="16"/>
      <c r="B20" s="9" t="s">
        <v>17</v>
      </c>
      <c r="C20" s="9" t="s">
        <v>18</v>
      </c>
      <c r="D20" s="18">
        <v>1721559.46</v>
      </c>
      <c r="E20" s="18">
        <f t="shared" si="1"/>
        <v>68862.378400000001</v>
      </c>
      <c r="F20" s="18">
        <f t="shared" si="2"/>
        <v>34431.189200000001</v>
      </c>
      <c r="G20" s="18">
        <f t="shared" si="0"/>
        <v>34431.189200000001</v>
      </c>
      <c r="I20" s="7" t="s">
        <v>108</v>
      </c>
    </row>
    <row r="21" spans="1:9" x14ac:dyDescent="0.2">
      <c r="A21" s="16"/>
      <c r="B21" s="9" t="s">
        <v>19</v>
      </c>
      <c r="C21" s="9" t="s">
        <v>20</v>
      </c>
      <c r="D21" s="18">
        <v>1271405.79</v>
      </c>
      <c r="E21" s="18">
        <f t="shared" si="1"/>
        <v>50856.231599999999</v>
      </c>
      <c r="F21" s="18">
        <f t="shared" si="2"/>
        <v>25428.1158</v>
      </c>
      <c r="G21" s="18">
        <f t="shared" si="0"/>
        <v>25428.1158</v>
      </c>
      <c r="I21" s="7" t="s">
        <v>108</v>
      </c>
    </row>
    <row r="22" spans="1:9" x14ac:dyDescent="0.2">
      <c r="A22" s="16"/>
      <c r="B22" s="9" t="s">
        <v>21</v>
      </c>
      <c r="C22" s="9" t="s">
        <v>22</v>
      </c>
      <c r="D22" s="18">
        <v>1182412.98</v>
      </c>
      <c r="E22" s="18">
        <f t="shared" si="1"/>
        <v>47296.519200000002</v>
      </c>
      <c r="F22" s="18">
        <f t="shared" si="2"/>
        <v>23648.259600000001</v>
      </c>
      <c r="G22" s="18">
        <f t="shared" si="0"/>
        <v>23648.259600000001</v>
      </c>
      <c r="H22" s="7" t="s">
        <v>29</v>
      </c>
      <c r="I22" s="7" t="s">
        <v>108</v>
      </c>
    </row>
    <row r="23" spans="1:9" x14ac:dyDescent="0.2">
      <c r="A23" s="16"/>
      <c r="B23" s="9" t="s">
        <v>23</v>
      </c>
      <c r="C23" s="9" t="s">
        <v>24</v>
      </c>
      <c r="D23" s="18">
        <v>1384665.33</v>
      </c>
      <c r="E23" s="18">
        <f t="shared" si="1"/>
        <v>55386.613200000007</v>
      </c>
      <c r="F23" s="18">
        <f t="shared" si="2"/>
        <v>27693.306600000004</v>
      </c>
      <c r="G23" s="18">
        <f t="shared" si="0"/>
        <v>27693.306600000004</v>
      </c>
      <c r="I23" s="7" t="s">
        <v>108</v>
      </c>
    </row>
    <row r="24" spans="1:9" x14ac:dyDescent="0.2">
      <c r="A24" s="16"/>
      <c r="B24" s="9" t="s">
        <v>25</v>
      </c>
      <c r="C24" s="9" t="s">
        <v>26</v>
      </c>
      <c r="D24" s="18">
        <v>1504185.67</v>
      </c>
      <c r="E24" s="18">
        <f>D24*0.05</f>
        <v>75209.283500000005</v>
      </c>
      <c r="F24" s="18">
        <f>D24*0.025</f>
        <v>37604.641750000003</v>
      </c>
      <c r="G24" s="18">
        <f t="shared" si="0"/>
        <v>37604.641750000003</v>
      </c>
      <c r="I24" s="7" t="s">
        <v>108</v>
      </c>
    </row>
    <row r="25" spans="1:9" x14ac:dyDescent="0.2">
      <c r="A25" s="16"/>
      <c r="B25" s="9" t="s">
        <v>27</v>
      </c>
      <c r="C25" s="9" t="s">
        <v>28</v>
      </c>
      <c r="D25" s="18">
        <v>1077716.57</v>
      </c>
      <c r="E25" s="18">
        <f t="shared" si="1"/>
        <v>43108.662800000006</v>
      </c>
      <c r="F25" s="18">
        <f t="shared" si="2"/>
        <v>21554.331400000003</v>
      </c>
      <c r="G25" s="18">
        <f t="shared" si="0"/>
        <v>21554.331400000003</v>
      </c>
      <c r="I25" s="7" t="s">
        <v>108</v>
      </c>
    </row>
    <row r="26" spans="1:9" x14ac:dyDescent="0.2">
      <c r="A26" s="16"/>
      <c r="B26" s="9"/>
      <c r="C26" s="9"/>
      <c r="D26" s="18"/>
      <c r="E26" s="18"/>
      <c r="F26" s="18"/>
      <c r="G26" s="18"/>
    </row>
    <row r="27" spans="1:9" x14ac:dyDescent="0.2">
      <c r="A27" s="15" t="s">
        <v>93</v>
      </c>
      <c r="B27" s="9"/>
      <c r="C27" s="9"/>
      <c r="D27" s="18"/>
      <c r="E27" s="18"/>
      <c r="F27" s="18"/>
      <c r="G27" s="18"/>
    </row>
    <row r="28" spans="1:9" x14ac:dyDescent="0.2">
      <c r="A28" s="16" t="s">
        <v>29</v>
      </c>
      <c r="B28" s="9" t="s">
        <v>30</v>
      </c>
      <c r="C28" s="9" t="s">
        <v>31</v>
      </c>
      <c r="D28" s="18">
        <v>14762566.689999999</v>
      </c>
      <c r="E28" s="18">
        <f t="shared" si="1"/>
        <v>590502.66760000004</v>
      </c>
      <c r="F28" s="18">
        <f>D28*0.02</f>
        <v>295251.33380000002</v>
      </c>
      <c r="G28" s="18">
        <f t="shared" si="0"/>
        <v>295251.33380000002</v>
      </c>
    </row>
    <row r="29" spans="1:9" x14ac:dyDescent="0.2">
      <c r="A29" s="16"/>
      <c r="B29" s="9" t="s">
        <v>32</v>
      </c>
      <c r="C29" s="9" t="s">
        <v>33</v>
      </c>
      <c r="D29" s="18">
        <v>791410.71</v>
      </c>
      <c r="E29" s="18">
        <f t="shared" si="1"/>
        <v>31656.428400000001</v>
      </c>
      <c r="F29" s="18">
        <f t="shared" ref="F29:F43" si="3">D29*0.02</f>
        <v>15828.2142</v>
      </c>
      <c r="G29" s="18">
        <f t="shared" si="0"/>
        <v>15828.2142</v>
      </c>
      <c r="H29" s="7" t="s">
        <v>86</v>
      </c>
      <c r="I29" s="7" t="s">
        <v>108</v>
      </c>
    </row>
    <row r="30" spans="1:9" x14ac:dyDescent="0.2">
      <c r="A30" s="16"/>
      <c r="B30" s="9" t="s">
        <v>34</v>
      </c>
      <c r="C30" s="9" t="s">
        <v>98</v>
      </c>
      <c r="D30" s="18">
        <v>780591.86</v>
      </c>
      <c r="E30" s="18">
        <f t="shared" si="1"/>
        <v>31223.6744</v>
      </c>
      <c r="F30" s="18">
        <f t="shared" si="3"/>
        <v>15611.8372</v>
      </c>
      <c r="G30" s="18">
        <f t="shared" si="0"/>
        <v>15611.8372</v>
      </c>
    </row>
    <row r="31" spans="1:9" x14ac:dyDescent="0.2">
      <c r="A31" s="16"/>
      <c r="B31" s="9" t="s">
        <v>35</v>
      </c>
      <c r="C31" s="9" t="s">
        <v>36</v>
      </c>
      <c r="D31" s="18">
        <v>1063123.8899999999</v>
      </c>
      <c r="E31" s="18">
        <f t="shared" si="1"/>
        <v>42524.955599999994</v>
      </c>
      <c r="F31" s="18">
        <f t="shared" si="3"/>
        <v>21262.477799999997</v>
      </c>
      <c r="G31" s="18">
        <f t="shared" si="0"/>
        <v>21262.477799999997</v>
      </c>
      <c r="I31" s="7" t="s">
        <v>108</v>
      </c>
    </row>
    <row r="32" spans="1:9" x14ac:dyDescent="0.2">
      <c r="A32" s="16"/>
      <c r="B32" s="9" t="s">
        <v>37</v>
      </c>
      <c r="C32" s="9" t="s">
        <v>38</v>
      </c>
      <c r="D32" s="18">
        <v>1235815.73</v>
      </c>
      <c r="E32" s="18">
        <f t="shared" si="1"/>
        <v>49432.629200000003</v>
      </c>
      <c r="F32" s="18">
        <f t="shared" si="3"/>
        <v>24716.314600000002</v>
      </c>
      <c r="G32" s="18">
        <f t="shared" si="0"/>
        <v>24716.314600000002</v>
      </c>
      <c r="I32" s="7" t="s">
        <v>108</v>
      </c>
    </row>
    <row r="33" spans="1:9" x14ac:dyDescent="0.2">
      <c r="A33" s="16"/>
      <c r="B33" s="9" t="s">
        <v>39</v>
      </c>
      <c r="C33" s="9" t="s">
        <v>40</v>
      </c>
      <c r="D33" s="18">
        <v>1303546.78</v>
      </c>
      <c r="E33" s="18">
        <f t="shared" si="1"/>
        <v>52141.871200000001</v>
      </c>
      <c r="F33" s="18">
        <f t="shared" si="3"/>
        <v>26070.935600000001</v>
      </c>
      <c r="G33" s="18">
        <f t="shared" si="0"/>
        <v>26070.935600000001</v>
      </c>
    </row>
    <row r="34" spans="1:9" x14ac:dyDescent="0.2">
      <c r="A34" s="16"/>
      <c r="B34" s="9" t="s">
        <v>41</v>
      </c>
      <c r="C34" s="9" t="s">
        <v>42</v>
      </c>
      <c r="D34" s="18">
        <v>1044986.46</v>
      </c>
      <c r="E34" s="18">
        <f t="shared" si="1"/>
        <v>41799.458399999996</v>
      </c>
      <c r="F34" s="18">
        <f t="shared" si="3"/>
        <v>20899.729199999998</v>
      </c>
      <c r="G34" s="18">
        <f t="shared" si="0"/>
        <v>20899.729199999998</v>
      </c>
      <c r="I34" s="7" t="s">
        <v>108</v>
      </c>
    </row>
    <row r="35" spans="1:9" x14ac:dyDescent="0.2">
      <c r="A35" s="16"/>
      <c r="B35" s="9" t="s">
        <v>43</v>
      </c>
      <c r="C35" s="9" t="s">
        <v>44</v>
      </c>
      <c r="D35" s="18">
        <v>388977.44</v>
      </c>
      <c r="E35" s="18">
        <f t="shared" si="1"/>
        <v>15559.097600000001</v>
      </c>
      <c r="F35" s="18">
        <f t="shared" si="3"/>
        <v>7779.5488000000005</v>
      </c>
      <c r="G35" s="18">
        <f t="shared" si="0"/>
        <v>7779.5488000000005</v>
      </c>
      <c r="I35" s="7" t="s">
        <v>108</v>
      </c>
    </row>
    <row r="36" spans="1:9" x14ac:dyDescent="0.2">
      <c r="A36" s="16"/>
      <c r="B36" s="9" t="s">
        <v>45</v>
      </c>
      <c r="C36" s="9" t="s">
        <v>46</v>
      </c>
      <c r="D36" s="18">
        <v>335487.15999999997</v>
      </c>
      <c r="E36" s="18">
        <f t="shared" si="1"/>
        <v>13419.4864</v>
      </c>
      <c r="F36" s="18">
        <f t="shared" si="3"/>
        <v>6709.7431999999999</v>
      </c>
      <c r="G36" s="18">
        <f t="shared" si="0"/>
        <v>6709.7431999999999</v>
      </c>
    </row>
    <row r="37" spans="1:9" x14ac:dyDescent="0.2">
      <c r="A37" s="16"/>
      <c r="B37" s="9" t="s">
        <v>47</v>
      </c>
      <c r="C37" s="9" t="s">
        <v>48</v>
      </c>
      <c r="D37" s="18">
        <v>376288.76</v>
      </c>
      <c r="E37" s="18">
        <f t="shared" si="1"/>
        <v>15051.5504</v>
      </c>
      <c r="F37" s="18">
        <f t="shared" si="3"/>
        <v>7525.7752</v>
      </c>
      <c r="G37" s="18">
        <f t="shared" si="0"/>
        <v>7525.7752</v>
      </c>
    </row>
    <row r="38" spans="1:9" x14ac:dyDescent="0.2">
      <c r="A38" s="16"/>
      <c r="B38" s="9" t="s">
        <v>49</v>
      </c>
      <c r="C38" s="9" t="s">
        <v>50</v>
      </c>
      <c r="D38" s="18">
        <v>372608.55</v>
      </c>
      <c r="E38" s="18">
        <f t="shared" si="1"/>
        <v>14904.342000000001</v>
      </c>
      <c r="F38" s="18">
        <f t="shared" si="3"/>
        <v>7452.1710000000003</v>
      </c>
      <c r="G38" s="18">
        <f t="shared" si="0"/>
        <v>7452.1710000000003</v>
      </c>
    </row>
    <row r="39" spans="1:9" x14ac:dyDescent="0.2">
      <c r="A39" s="16"/>
      <c r="B39" s="9" t="s">
        <v>51</v>
      </c>
      <c r="C39" s="9" t="s">
        <v>52</v>
      </c>
      <c r="D39" s="18">
        <v>369122.31</v>
      </c>
      <c r="E39" s="18">
        <f t="shared" si="1"/>
        <v>14764.892400000001</v>
      </c>
      <c r="F39" s="18">
        <f t="shared" si="3"/>
        <v>7382.4462000000003</v>
      </c>
      <c r="G39" s="18">
        <f t="shared" si="0"/>
        <v>7382.4462000000003</v>
      </c>
    </row>
    <row r="40" spans="1:9" x14ac:dyDescent="0.2">
      <c r="A40" s="16"/>
      <c r="B40" s="9" t="s">
        <v>53</v>
      </c>
      <c r="C40" s="9" t="s">
        <v>54</v>
      </c>
      <c r="D40" s="18">
        <v>0</v>
      </c>
      <c r="E40" s="18">
        <f t="shared" si="1"/>
        <v>0</v>
      </c>
      <c r="F40" s="18">
        <f t="shared" si="3"/>
        <v>0</v>
      </c>
      <c r="G40" s="18">
        <v>10000</v>
      </c>
    </row>
    <row r="41" spans="1:9" x14ac:dyDescent="0.2">
      <c r="A41" s="16"/>
      <c r="B41" s="9" t="s">
        <v>55</v>
      </c>
      <c r="C41" s="9" t="s">
        <v>56</v>
      </c>
      <c r="D41" s="18">
        <v>0</v>
      </c>
      <c r="E41" s="18">
        <f t="shared" si="1"/>
        <v>0</v>
      </c>
      <c r="F41" s="18">
        <f t="shared" si="3"/>
        <v>0</v>
      </c>
      <c r="G41" s="18">
        <v>10000</v>
      </c>
    </row>
    <row r="42" spans="1:9" x14ac:dyDescent="0.2">
      <c r="A42" s="16"/>
      <c r="B42" s="9" t="s">
        <v>57</v>
      </c>
      <c r="C42" s="9" t="s">
        <v>58</v>
      </c>
      <c r="D42" s="18">
        <v>0</v>
      </c>
      <c r="E42" s="18">
        <f t="shared" si="1"/>
        <v>0</v>
      </c>
      <c r="F42" s="18">
        <f t="shared" si="3"/>
        <v>0</v>
      </c>
      <c r="G42" s="18">
        <v>10000</v>
      </c>
    </row>
    <row r="43" spans="1:9" x14ac:dyDescent="0.2">
      <c r="A43" s="16"/>
      <c r="B43" s="9" t="s">
        <v>59</v>
      </c>
      <c r="C43" s="9" t="s">
        <v>60</v>
      </c>
      <c r="D43" s="18">
        <v>0</v>
      </c>
      <c r="E43" s="18">
        <f t="shared" si="1"/>
        <v>0</v>
      </c>
      <c r="F43" s="18">
        <f t="shared" si="3"/>
        <v>0</v>
      </c>
      <c r="G43" s="18">
        <v>10000</v>
      </c>
    </row>
    <row r="44" spans="1:9" x14ac:dyDescent="0.2">
      <c r="A44" s="16"/>
      <c r="B44" s="9"/>
      <c r="C44" s="9" t="s">
        <v>61</v>
      </c>
      <c r="D44" s="18"/>
      <c r="E44" s="18"/>
      <c r="F44" s="18"/>
      <c r="G44" s="18">
        <v>10000</v>
      </c>
      <c r="H44" s="7" t="s">
        <v>87</v>
      </c>
    </row>
    <row r="45" spans="1:9" x14ac:dyDescent="0.2">
      <c r="A45" s="16"/>
      <c r="B45" s="9"/>
      <c r="C45" s="9" t="s">
        <v>62</v>
      </c>
      <c r="D45" s="18"/>
      <c r="E45" s="18"/>
      <c r="F45" s="18"/>
      <c r="G45" s="18">
        <v>10000</v>
      </c>
      <c r="H45" s="7" t="s">
        <v>87</v>
      </c>
    </row>
    <row r="46" spans="1:9" x14ac:dyDescent="0.2">
      <c r="A46" s="16"/>
      <c r="B46" s="9" t="s">
        <v>63</v>
      </c>
      <c r="C46" s="9" t="s">
        <v>64</v>
      </c>
      <c r="D46" s="18">
        <v>1215252.8600000001</v>
      </c>
      <c r="E46" s="18">
        <f t="shared" ref="E46:E47" si="4">D46*0.04</f>
        <v>48610.114400000006</v>
      </c>
      <c r="F46" s="18">
        <f t="shared" ref="F46:F47" si="5">D46*0.02</f>
        <v>24305.057200000003</v>
      </c>
      <c r="G46" s="18">
        <f t="shared" ref="G46:G47" si="6">F46</f>
        <v>24305.057200000003</v>
      </c>
    </row>
    <row r="47" spans="1:9" x14ac:dyDescent="0.2">
      <c r="A47" s="16"/>
      <c r="B47" s="9" t="s">
        <v>65</v>
      </c>
      <c r="C47" s="9" t="s">
        <v>66</v>
      </c>
      <c r="D47" s="18">
        <v>835002.61</v>
      </c>
      <c r="E47" s="18">
        <f t="shared" si="4"/>
        <v>33400.104399999997</v>
      </c>
      <c r="F47" s="18">
        <f t="shared" si="5"/>
        <v>16700.052199999998</v>
      </c>
      <c r="G47" s="18">
        <f t="shared" si="6"/>
        <v>16700.052199999998</v>
      </c>
      <c r="I47" s="7" t="s">
        <v>108</v>
      </c>
    </row>
    <row r="48" spans="1:9" x14ac:dyDescent="0.2">
      <c r="A48" s="16"/>
      <c r="B48" s="9"/>
      <c r="D48" s="18"/>
      <c r="E48" s="18"/>
      <c r="F48" s="18"/>
      <c r="G48" s="18"/>
      <c r="H48" s="7"/>
    </row>
    <row r="49" spans="1:9" x14ac:dyDescent="0.2">
      <c r="A49" s="16"/>
      <c r="B49" s="9"/>
      <c r="C49" s="9"/>
      <c r="D49" s="18"/>
      <c r="E49" s="18"/>
      <c r="F49" s="18"/>
      <c r="G49" s="18"/>
    </row>
    <row r="50" spans="1:9" x14ac:dyDescent="0.2">
      <c r="A50" s="15" t="s">
        <v>94</v>
      </c>
      <c r="B50" s="9"/>
      <c r="C50" s="9"/>
      <c r="D50" s="18"/>
      <c r="E50" s="18"/>
      <c r="F50" s="18"/>
      <c r="G50" s="18"/>
    </row>
    <row r="51" spans="1:9" x14ac:dyDescent="0.2">
      <c r="A51" s="16"/>
      <c r="B51" s="9"/>
      <c r="C51" s="9" t="s">
        <v>67</v>
      </c>
      <c r="D51" s="18"/>
      <c r="E51" s="18"/>
      <c r="F51" s="18"/>
      <c r="G51" s="18">
        <v>85000</v>
      </c>
      <c r="H51" s="7" t="s">
        <v>87</v>
      </c>
    </row>
    <row r="52" spans="1:9" x14ac:dyDescent="0.2">
      <c r="A52" s="7"/>
      <c r="B52" s="9" t="s">
        <v>68</v>
      </c>
      <c r="C52" s="9" t="s">
        <v>96</v>
      </c>
      <c r="D52" s="18">
        <v>587878.29</v>
      </c>
      <c r="E52" s="18">
        <f t="shared" ref="E52:E55" si="7">D52*0.04</f>
        <v>23515.131600000001</v>
      </c>
      <c r="F52" s="18">
        <f t="shared" ref="F52:F55" si="8">D52*0.02</f>
        <v>11757.5658</v>
      </c>
      <c r="G52" s="18">
        <f t="shared" ref="G52:G55" si="9">F52</f>
        <v>11757.5658</v>
      </c>
    </row>
    <row r="53" spans="1:9" x14ac:dyDescent="0.2">
      <c r="A53" s="16"/>
      <c r="B53" s="9" t="s">
        <v>69</v>
      </c>
      <c r="C53" s="9" t="s">
        <v>70</v>
      </c>
      <c r="D53" s="18">
        <v>619583</v>
      </c>
      <c r="E53" s="18">
        <f t="shared" si="7"/>
        <v>24783.32</v>
      </c>
      <c r="F53" s="18">
        <f t="shared" si="8"/>
        <v>12391.66</v>
      </c>
      <c r="G53" s="18">
        <f t="shared" si="9"/>
        <v>12391.66</v>
      </c>
    </row>
    <row r="54" spans="1:9" x14ac:dyDescent="0.2">
      <c r="A54" s="16"/>
      <c r="B54" s="9" t="s">
        <v>71</v>
      </c>
      <c r="C54" s="9" t="s">
        <v>72</v>
      </c>
      <c r="D54" s="18">
        <v>2682218</v>
      </c>
      <c r="E54" s="18">
        <f t="shared" si="7"/>
        <v>107288.72</v>
      </c>
      <c r="F54" s="18">
        <f t="shared" si="8"/>
        <v>53644.36</v>
      </c>
      <c r="G54" s="18">
        <f t="shared" si="9"/>
        <v>53644.36</v>
      </c>
    </row>
    <row r="55" spans="1:9" x14ac:dyDescent="0.2">
      <c r="A55" s="16"/>
      <c r="B55" s="9" t="s">
        <v>73</v>
      </c>
      <c r="C55" s="9" t="s">
        <v>74</v>
      </c>
      <c r="D55" s="18">
        <v>2427184.11</v>
      </c>
      <c r="E55" s="18">
        <f t="shared" si="7"/>
        <v>97087.364399999991</v>
      </c>
      <c r="F55" s="18">
        <f t="shared" si="8"/>
        <v>48543.682199999996</v>
      </c>
      <c r="G55" s="18">
        <f t="shared" si="9"/>
        <v>48543.682199999996</v>
      </c>
      <c r="H55" s="7" t="s">
        <v>29</v>
      </c>
    </row>
    <row r="56" spans="1:9" x14ac:dyDescent="0.2">
      <c r="A56" s="16"/>
      <c r="B56" s="9"/>
      <c r="C56" s="9" t="s">
        <v>75</v>
      </c>
      <c r="D56" s="18"/>
      <c r="E56" s="18"/>
      <c r="F56" s="18"/>
      <c r="G56" s="18">
        <v>110000</v>
      </c>
      <c r="H56" s="7" t="s">
        <v>87</v>
      </c>
    </row>
    <row r="57" spans="1:9" x14ac:dyDescent="0.2">
      <c r="A57" s="16"/>
      <c r="B57" s="9" t="s">
        <v>76</v>
      </c>
      <c r="C57" s="9" t="s">
        <v>77</v>
      </c>
      <c r="D57" s="18">
        <v>1151828.7</v>
      </c>
      <c r="E57" s="18">
        <f t="shared" ref="E57" si="10">D57*0.04</f>
        <v>46073.148000000001</v>
      </c>
      <c r="F57" s="18">
        <f t="shared" ref="F57" si="11">D57*0.02</f>
        <v>23036.574000000001</v>
      </c>
      <c r="G57" s="18">
        <f t="shared" ref="G57" si="12">F57</f>
        <v>23036.574000000001</v>
      </c>
      <c r="H57" s="7" t="s">
        <v>86</v>
      </c>
      <c r="I57" s="6" t="s">
        <v>29</v>
      </c>
    </row>
    <row r="58" spans="1:9" x14ac:dyDescent="0.2">
      <c r="A58" s="16"/>
      <c r="B58" s="9"/>
      <c r="C58" s="9" t="s">
        <v>88</v>
      </c>
      <c r="D58" s="18"/>
      <c r="E58" s="18"/>
      <c r="F58" s="18"/>
      <c r="G58" s="18">
        <v>112500</v>
      </c>
      <c r="H58" s="7" t="s">
        <v>86</v>
      </c>
    </row>
    <row r="59" spans="1:9" x14ac:dyDescent="0.2">
      <c r="A59" s="16"/>
      <c r="B59" s="9"/>
      <c r="C59" s="29" t="s">
        <v>89</v>
      </c>
      <c r="D59" s="18"/>
      <c r="E59" s="18"/>
      <c r="F59" s="18"/>
      <c r="G59" s="28">
        <v>105050</v>
      </c>
      <c r="H59" s="7" t="s">
        <v>86</v>
      </c>
      <c r="I59" s="7"/>
    </row>
    <row r="60" spans="1:9" x14ac:dyDescent="0.2">
      <c r="A60" s="16"/>
      <c r="B60" s="9"/>
      <c r="C60" s="29"/>
      <c r="D60" s="18"/>
      <c r="E60" s="18"/>
      <c r="F60" s="18"/>
      <c r="G60" s="28"/>
      <c r="H60" s="7"/>
      <c r="I60" s="7"/>
    </row>
    <row r="61" spans="1:9" ht="24" x14ac:dyDescent="0.2">
      <c r="A61" s="16" t="s">
        <v>99</v>
      </c>
      <c r="B61" s="9"/>
      <c r="C61" s="29"/>
      <c r="D61" s="18"/>
      <c r="E61" s="18"/>
      <c r="F61" s="18"/>
      <c r="G61" s="28"/>
      <c r="H61" s="7"/>
      <c r="I61" s="7"/>
    </row>
    <row r="62" spans="1:9" x14ac:dyDescent="0.2">
      <c r="A62" s="16"/>
      <c r="B62" s="9"/>
      <c r="C62" s="29" t="s">
        <v>102</v>
      </c>
      <c r="D62" s="18"/>
      <c r="E62" s="18"/>
      <c r="F62" s="18"/>
      <c r="G62" s="28">
        <v>1735049</v>
      </c>
      <c r="H62" s="7"/>
      <c r="I62" s="7"/>
    </row>
    <row r="63" spans="1:9" x14ac:dyDescent="0.2">
      <c r="A63" s="16"/>
      <c r="B63" s="9"/>
      <c r="C63" s="29" t="s">
        <v>100</v>
      </c>
      <c r="D63" s="18"/>
      <c r="E63" s="18"/>
      <c r="F63" s="18"/>
      <c r="G63" s="28">
        <v>540242</v>
      </c>
      <c r="H63" s="7"/>
      <c r="I63" s="7"/>
    </row>
    <row r="64" spans="1:9" x14ac:dyDescent="0.2">
      <c r="A64" s="16"/>
      <c r="B64" s="9"/>
      <c r="C64" s="29" t="s">
        <v>101</v>
      </c>
      <c r="D64" s="18"/>
      <c r="E64" s="18"/>
      <c r="F64" s="18"/>
      <c r="G64" s="28">
        <v>312602</v>
      </c>
      <c r="H64" s="7"/>
      <c r="I64" s="7"/>
    </row>
    <row r="65" spans="1:8" x14ac:dyDescent="0.2">
      <c r="A65" s="16"/>
      <c r="B65" s="9"/>
      <c r="C65" s="9"/>
      <c r="D65" s="18"/>
      <c r="E65" s="18"/>
      <c r="F65" s="18"/>
      <c r="G65" s="18"/>
      <c r="H65" s="7"/>
    </row>
    <row r="66" spans="1:8" x14ac:dyDescent="0.2">
      <c r="A66" s="15" t="s">
        <v>95</v>
      </c>
      <c r="B66" s="9"/>
      <c r="C66" s="9"/>
      <c r="D66" s="18"/>
      <c r="E66" s="18"/>
      <c r="F66" s="18"/>
      <c r="G66" s="18"/>
    </row>
    <row r="67" spans="1:8" x14ac:dyDescent="0.2">
      <c r="A67" s="16" t="s">
        <v>29</v>
      </c>
      <c r="B67" s="9" t="s">
        <v>78</v>
      </c>
      <c r="C67" s="9" t="s">
        <v>79</v>
      </c>
      <c r="D67" s="18">
        <v>1523228.19</v>
      </c>
      <c r="E67" s="18">
        <f>D67*0.05</f>
        <v>76161.409499999994</v>
      </c>
      <c r="F67" s="18">
        <f>D67*0.025</f>
        <v>38080.704749999997</v>
      </c>
      <c r="G67" s="18">
        <f t="shared" ref="G67:G69" si="13">F67</f>
        <v>38080.704749999997</v>
      </c>
    </row>
    <row r="68" spans="1:8" x14ac:dyDescent="0.2">
      <c r="A68" s="16"/>
      <c r="B68" s="9" t="s">
        <v>80</v>
      </c>
      <c r="C68" s="9" t="s">
        <v>81</v>
      </c>
      <c r="D68" s="18">
        <v>1284689.28</v>
      </c>
      <c r="E68" s="18">
        <f t="shared" ref="E68:E70" si="14">D68*0.04</f>
        <v>51387.571200000006</v>
      </c>
      <c r="F68" s="18">
        <f>D68*0.02</f>
        <v>25693.785600000003</v>
      </c>
      <c r="G68" s="18">
        <f t="shared" si="13"/>
        <v>25693.785600000003</v>
      </c>
    </row>
    <row r="69" spans="1:8" x14ac:dyDescent="0.2">
      <c r="A69" s="16"/>
      <c r="B69" s="9" t="s">
        <v>82</v>
      </c>
      <c r="C69" s="9" t="s">
        <v>83</v>
      </c>
      <c r="D69" s="18">
        <v>1291717.42</v>
      </c>
      <c r="E69" s="18">
        <f t="shared" si="14"/>
        <v>51668.696799999998</v>
      </c>
      <c r="F69" s="18">
        <f t="shared" ref="F69:F70" si="15">D69*0.02</f>
        <v>25834.348399999999</v>
      </c>
      <c r="G69" s="18">
        <f t="shared" si="13"/>
        <v>25834.348399999999</v>
      </c>
    </row>
    <row r="70" spans="1:8" x14ac:dyDescent="0.2">
      <c r="A70" s="16"/>
      <c r="B70" s="9" t="s">
        <v>84</v>
      </c>
      <c r="C70" s="9" t="s">
        <v>85</v>
      </c>
      <c r="D70" s="18">
        <v>2396066.5099999998</v>
      </c>
      <c r="E70" s="18">
        <f t="shared" si="14"/>
        <v>95842.660399999993</v>
      </c>
      <c r="F70" s="18">
        <f t="shared" si="15"/>
        <v>47921.330199999997</v>
      </c>
      <c r="G70" s="20">
        <f>F70+1</f>
        <v>47922.330199999997</v>
      </c>
    </row>
    <row r="71" spans="1:8" x14ac:dyDescent="0.2">
      <c r="A71" s="16"/>
      <c r="B71" s="9"/>
      <c r="C71" s="9"/>
      <c r="D71" s="18" t="s">
        <v>29</v>
      </c>
      <c r="E71" s="21"/>
      <c r="F71" s="21"/>
      <c r="G71" s="21"/>
    </row>
    <row r="72" spans="1:8" x14ac:dyDescent="0.2">
      <c r="A72" s="16"/>
      <c r="B72" s="9"/>
      <c r="D72" s="18"/>
      <c r="E72" s="18"/>
      <c r="F72" s="18"/>
      <c r="G72" s="27">
        <f>SUM(G8:G71)</f>
        <v>4587986.4574999986</v>
      </c>
      <c r="H72" s="7"/>
    </row>
    <row r="73" spans="1:8" x14ac:dyDescent="0.2">
      <c r="A73" s="16"/>
      <c r="B73" s="9"/>
      <c r="D73" s="18"/>
      <c r="E73" s="18"/>
      <c r="F73" s="18"/>
      <c r="G73" s="27"/>
      <c r="H73" s="7"/>
    </row>
    <row r="74" spans="1:8" x14ac:dyDescent="0.2">
      <c r="A74" s="7"/>
      <c r="C74" s="6" t="s">
        <v>103</v>
      </c>
      <c r="E74" s="22"/>
      <c r="G74" s="30">
        <v>62500</v>
      </c>
    </row>
    <row r="75" spans="1:8" x14ac:dyDescent="0.2">
      <c r="A75" s="7"/>
    </row>
    <row r="76" spans="1:8" x14ac:dyDescent="0.2">
      <c r="G76" s="33">
        <f>SUM(G72:G74)</f>
        <v>4650486.4574999986</v>
      </c>
    </row>
    <row r="77" spans="1:8" x14ac:dyDescent="0.2">
      <c r="A77" s="32" t="s">
        <v>108</v>
      </c>
      <c r="C77" s="6" t="s">
        <v>109</v>
      </c>
      <c r="G77" s="34">
        <v>-449286</v>
      </c>
    </row>
    <row r="79" spans="1:8" ht="12.75" thickBot="1" x14ac:dyDescent="0.25">
      <c r="G79" s="35">
        <f>SUM(G76:G77)</f>
        <v>4201200.4574999986</v>
      </c>
    </row>
    <row r="80" spans="1:8" ht="12.75" thickTop="1" x14ac:dyDescent="0.2"/>
  </sheetData>
  <mergeCells count="1">
    <mergeCell ref="A5:C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7"/>
  <sheetViews>
    <sheetView topLeftCell="A28" workbookViewId="0">
      <selection activeCell="J13" sqref="J13"/>
    </sheetView>
  </sheetViews>
  <sheetFormatPr defaultRowHeight="12" x14ac:dyDescent="0.2"/>
  <cols>
    <col min="1" max="1" width="9.42578125" style="6" customWidth="1"/>
    <col min="2" max="2" width="21" style="6" hidden="1" customWidth="1"/>
    <col min="3" max="3" width="50.7109375" style="6" customWidth="1"/>
    <col min="4" max="4" width="12.7109375" style="8" hidden="1" customWidth="1"/>
    <col min="5" max="5" width="11.85546875" style="6" hidden="1" customWidth="1"/>
    <col min="6" max="6" width="11.28515625" style="6" hidden="1" customWidth="1"/>
    <col min="7" max="7" width="13" style="6" customWidth="1"/>
    <col min="8" max="8" width="14.42578125" style="6" hidden="1" customWidth="1"/>
    <col min="9" max="16384" width="9.140625" style="6"/>
  </cols>
  <sheetData>
    <row r="1" spans="1:11" s="3" customFormat="1" ht="15" x14ac:dyDescent="0.25">
      <c r="A1" s="23"/>
      <c r="B1" s="23"/>
      <c r="D1" s="5"/>
    </row>
    <row r="2" spans="1:11" s="3" customFormat="1" ht="15" x14ac:dyDescent="0.25">
      <c r="A2" s="4"/>
      <c r="B2" s="4"/>
      <c r="D2" s="5"/>
    </row>
    <row r="3" spans="1:11" s="3" customFormat="1" ht="7.5" customHeight="1" x14ac:dyDescent="0.25">
      <c r="A3" s="4"/>
      <c r="B3" s="24"/>
      <c r="C3" s="1"/>
      <c r="D3" s="2"/>
      <c r="E3" s="1"/>
      <c r="F3" s="1"/>
      <c r="G3" s="1"/>
    </row>
    <row r="4" spans="1:11" s="3" customFormat="1" ht="15" x14ac:dyDescent="0.25">
      <c r="A4" s="25" t="s">
        <v>104</v>
      </c>
      <c r="B4" s="25"/>
      <c r="C4" s="1"/>
      <c r="D4" s="2"/>
      <c r="E4" s="1"/>
      <c r="F4" s="1"/>
      <c r="G4" s="1"/>
    </row>
    <row r="5" spans="1:11" ht="36" x14ac:dyDescent="0.2">
      <c r="A5" s="76" t="s">
        <v>90</v>
      </c>
      <c r="B5" s="76"/>
      <c r="C5" s="76"/>
      <c r="D5" s="10" t="s">
        <v>105</v>
      </c>
      <c r="E5" s="11" t="s">
        <v>106</v>
      </c>
      <c r="F5" s="11" t="s">
        <v>107</v>
      </c>
      <c r="G5" s="12" t="s">
        <v>110</v>
      </c>
      <c r="K5" s="13"/>
    </row>
    <row r="6" spans="1:11" x14ac:dyDescent="0.2">
      <c r="A6" s="14"/>
      <c r="B6" s="14"/>
      <c r="C6" s="14"/>
      <c r="D6" s="10"/>
      <c r="E6" s="11"/>
      <c r="F6" s="11"/>
      <c r="G6" s="11"/>
      <c r="K6" s="13"/>
    </row>
    <row r="7" spans="1:11" x14ac:dyDescent="0.2">
      <c r="A7" s="15" t="s">
        <v>91</v>
      </c>
      <c r="B7" s="14"/>
      <c r="C7" s="7"/>
      <c r="D7" s="10"/>
      <c r="E7" s="11"/>
      <c r="F7" s="11"/>
      <c r="G7" s="11"/>
    </row>
    <row r="8" spans="1:11" x14ac:dyDescent="0.2">
      <c r="A8" s="16" t="s">
        <v>29</v>
      </c>
      <c r="C8" s="6" t="s">
        <v>0</v>
      </c>
      <c r="D8" s="17"/>
      <c r="E8" s="17"/>
      <c r="F8" s="17"/>
      <c r="G8" s="26">
        <v>375000</v>
      </c>
      <c r="H8" s="7" t="s">
        <v>87</v>
      </c>
    </row>
    <row r="9" spans="1:11" x14ac:dyDescent="0.2">
      <c r="A9" s="7"/>
      <c r="C9" s="6" t="s">
        <v>1</v>
      </c>
      <c r="D9" s="17"/>
      <c r="E9" s="17"/>
      <c r="F9" s="17"/>
      <c r="G9" s="17">
        <v>25000</v>
      </c>
      <c r="H9" s="7" t="s">
        <v>87</v>
      </c>
    </row>
    <row r="10" spans="1:11" ht="15" customHeight="1" x14ac:dyDescent="0.2">
      <c r="A10" s="7"/>
      <c r="B10" s="9" t="s">
        <v>2</v>
      </c>
      <c r="C10" s="9" t="s">
        <v>3</v>
      </c>
      <c r="D10" s="18">
        <v>41724.959999999999</v>
      </c>
      <c r="E10" s="18">
        <f>D10*0.05</f>
        <v>2086.248</v>
      </c>
      <c r="F10" s="18">
        <f>D10*0.025</f>
        <v>1043.124</v>
      </c>
      <c r="G10" s="19">
        <f>F10</f>
        <v>1043.124</v>
      </c>
    </row>
    <row r="11" spans="1:11" x14ac:dyDescent="0.2">
      <c r="A11" s="16"/>
      <c r="B11" s="9"/>
      <c r="C11" s="9"/>
      <c r="D11" s="18"/>
      <c r="E11" s="18"/>
      <c r="F11" s="18"/>
      <c r="G11" s="18"/>
    </row>
    <row r="12" spans="1:11" x14ac:dyDescent="0.2">
      <c r="A12" s="15" t="s">
        <v>92</v>
      </c>
      <c r="B12" s="9"/>
      <c r="C12" s="9"/>
      <c r="D12" s="18"/>
      <c r="E12" s="18"/>
      <c r="F12" s="18"/>
      <c r="G12" s="18"/>
    </row>
    <row r="13" spans="1:11" x14ac:dyDescent="0.2">
      <c r="A13" s="16" t="s">
        <v>29</v>
      </c>
      <c r="B13" s="9" t="s">
        <v>4</v>
      </c>
      <c r="C13" s="9" t="s">
        <v>5</v>
      </c>
      <c r="D13" s="18">
        <v>1261205.3</v>
      </c>
      <c r="E13" s="18">
        <f>D13*0.04</f>
        <v>50448.212</v>
      </c>
      <c r="F13" s="18">
        <f>D13*0.02</f>
        <v>25224.106</v>
      </c>
      <c r="G13" s="18">
        <f t="shared" ref="G13:G39" si="0">F13</f>
        <v>25224.106</v>
      </c>
    </row>
    <row r="14" spans="1:11" x14ac:dyDescent="0.2">
      <c r="A14" s="16"/>
      <c r="B14" s="9" t="s">
        <v>6</v>
      </c>
      <c r="C14" s="9" t="s">
        <v>7</v>
      </c>
      <c r="D14" s="18">
        <v>1266009.6200000001</v>
      </c>
      <c r="E14" s="18">
        <f t="shared" ref="E14:E43" si="1">D14*0.04</f>
        <v>50640.384800000007</v>
      </c>
      <c r="F14" s="18">
        <f t="shared" ref="F14:F25" si="2">D14*0.02</f>
        <v>25320.192400000004</v>
      </c>
      <c r="G14" s="18">
        <f t="shared" si="0"/>
        <v>25320.192400000004</v>
      </c>
      <c r="H14" s="7" t="s">
        <v>29</v>
      </c>
    </row>
    <row r="15" spans="1:11" x14ac:dyDescent="0.2">
      <c r="A15" s="16"/>
      <c r="B15" s="9" t="s">
        <v>8</v>
      </c>
      <c r="C15" s="9" t="s">
        <v>9</v>
      </c>
      <c r="D15" s="18">
        <v>1314471.3500000001</v>
      </c>
      <c r="E15" s="18">
        <f t="shared" si="1"/>
        <v>52578.854000000007</v>
      </c>
      <c r="F15" s="18">
        <f t="shared" si="2"/>
        <v>26289.427000000003</v>
      </c>
      <c r="G15" s="18">
        <f t="shared" si="0"/>
        <v>26289.427000000003</v>
      </c>
    </row>
    <row r="16" spans="1:11" x14ac:dyDescent="0.2">
      <c r="A16" s="16"/>
      <c r="B16" s="9" t="s">
        <v>10</v>
      </c>
      <c r="C16" s="9" t="s">
        <v>11</v>
      </c>
      <c r="D16" s="18">
        <v>1041799.15</v>
      </c>
      <c r="E16" s="18">
        <f t="shared" si="1"/>
        <v>41671.966</v>
      </c>
      <c r="F16" s="18">
        <f t="shared" si="2"/>
        <v>20835.983</v>
      </c>
      <c r="G16" s="18">
        <f t="shared" si="0"/>
        <v>20835.983</v>
      </c>
    </row>
    <row r="17" spans="1:9" x14ac:dyDescent="0.2">
      <c r="A17" s="16"/>
      <c r="B17" s="9" t="s">
        <v>12</v>
      </c>
      <c r="C17" s="9" t="s">
        <v>13</v>
      </c>
      <c r="D17" s="18">
        <v>885821.42</v>
      </c>
      <c r="E17" s="18">
        <f t="shared" si="1"/>
        <v>35432.856800000001</v>
      </c>
      <c r="F17" s="18">
        <f t="shared" si="2"/>
        <v>17716.428400000001</v>
      </c>
      <c r="G17" s="18">
        <f t="shared" si="0"/>
        <v>17716.428400000001</v>
      </c>
    </row>
    <row r="18" spans="1:9" x14ac:dyDescent="0.2">
      <c r="A18" s="16"/>
      <c r="B18" s="9" t="s">
        <v>14</v>
      </c>
      <c r="C18" s="9" t="s">
        <v>15</v>
      </c>
      <c r="D18" s="18">
        <v>1495268.27</v>
      </c>
      <c r="E18" s="18">
        <f t="shared" si="1"/>
        <v>59810.730800000005</v>
      </c>
      <c r="F18" s="18">
        <f t="shared" si="2"/>
        <v>29905.365400000002</v>
      </c>
      <c r="G18" s="18">
        <f t="shared" si="0"/>
        <v>29905.365400000002</v>
      </c>
    </row>
    <row r="19" spans="1:9" x14ac:dyDescent="0.2">
      <c r="A19" s="16"/>
      <c r="B19" s="9" t="s">
        <v>16</v>
      </c>
      <c r="C19" s="9" t="s">
        <v>97</v>
      </c>
      <c r="D19" s="18">
        <v>1322416.99</v>
      </c>
      <c r="E19" s="18">
        <f t="shared" si="1"/>
        <v>52896.679600000003</v>
      </c>
      <c r="F19" s="18">
        <f t="shared" si="2"/>
        <v>26448.339800000002</v>
      </c>
      <c r="G19" s="18">
        <f t="shared" si="0"/>
        <v>26448.339800000002</v>
      </c>
    </row>
    <row r="20" spans="1:9" x14ac:dyDescent="0.2">
      <c r="A20" s="16"/>
      <c r="B20" s="9" t="s">
        <v>17</v>
      </c>
      <c r="C20" s="9" t="s">
        <v>18</v>
      </c>
      <c r="D20" s="18">
        <v>1721559.46</v>
      </c>
      <c r="E20" s="18">
        <f t="shared" si="1"/>
        <v>68862.378400000001</v>
      </c>
      <c r="F20" s="18">
        <f t="shared" si="2"/>
        <v>34431.189200000001</v>
      </c>
      <c r="G20" s="18">
        <f t="shared" si="0"/>
        <v>34431.189200000001</v>
      </c>
    </row>
    <row r="21" spans="1:9" x14ac:dyDescent="0.2">
      <c r="A21" s="16"/>
      <c r="B21" s="9" t="s">
        <v>19</v>
      </c>
      <c r="C21" s="9" t="s">
        <v>20</v>
      </c>
      <c r="D21" s="18">
        <v>1271405.79</v>
      </c>
      <c r="E21" s="18">
        <f t="shared" si="1"/>
        <v>50856.231599999999</v>
      </c>
      <c r="F21" s="18">
        <f t="shared" si="2"/>
        <v>25428.1158</v>
      </c>
      <c r="G21" s="18">
        <f t="shared" si="0"/>
        <v>25428.1158</v>
      </c>
    </row>
    <row r="22" spans="1:9" x14ac:dyDescent="0.2">
      <c r="A22" s="16"/>
      <c r="B22" s="9" t="s">
        <v>21</v>
      </c>
      <c r="C22" s="9" t="s">
        <v>22</v>
      </c>
      <c r="D22" s="18">
        <v>1182412.98</v>
      </c>
      <c r="E22" s="18">
        <f t="shared" si="1"/>
        <v>47296.519200000002</v>
      </c>
      <c r="F22" s="18">
        <f t="shared" si="2"/>
        <v>23648.259600000001</v>
      </c>
      <c r="G22" s="18">
        <f t="shared" si="0"/>
        <v>23648.259600000001</v>
      </c>
      <c r="H22" s="7" t="s">
        <v>29</v>
      </c>
      <c r="I22" s="6" t="s">
        <v>29</v>
      </c>
    </row>
    <row r="23" spans="1:9" x14ac:dyDescent="0.2">
      <c r="A23" s="16"/>
      <c r="B23" s="9" t="s">
        <v>23</v>
      </c>
      <c r="C23" s="9" t="s">
        <v>24</v>
      </c>
      <c r="D23" s="18">
        <v>1384665.33</v>
      </c>
      <c r="E23" s="18">
        <f t="shared" si="1"/>
        <v>55386.613200000007</v>
      </c>
      <c r="F23" s="18">
        <f t="shared" si="2"/>
        <v>27693.306600000004</v>
      </c>
      <c r="G23" s="18">
        <f t="shared" si="0"/>
        <v>27693.306600000004</v>
      </c>
    </row>
    <row r="24" spans="1:9" x14ac:dyDescent="0.2">
      <c r="A24" s="16"/>
      <c r="B24" s="9" t="s">
        <v>25</v>
      </c>
      <c r="C24" s="9" t="s">
        <v>26</v>
      </c>
      <c r="D24" s="18">
        <v>1504185.67</v>
      </c>
      <c r="E24" s="18">
        <f>D24*0.05</f>
        <v>75209.283500000005</v>
      </c>
      <c r="F24" s="18">
        <f>D24*0.025</f>
        <v>37604.641750000003</v>
      </c>
      <c r="G24" s="18">
        <f t="shared" si="0"/>
        <v>37604.641750000003</v>
      </c>
    </row>
    <row r="25" spans="1:9" x14ac:dyDescent="0.2">
      <c r="A25" s="16"/>
      <c r="B25" s="9" t="s">
        <v>27</v>
      </c>
      <c r="C25" s="9" t="s">
        <v>28</v>
      </c>
      <c r="D25" s="18">
        <v>1077716.57</v>
      </c>
      <c r="E25" s="18">
        <f t="shared" si="1"/>
        <v>43108.662800000006</v>
      </c>
      <c r="F25" s="18">
        <f t="shared" si="2"/>
        <v>21554.331400000003</v>
      </c>
      <c r="G25" s="18">
        <f t="shared" si="0"/>
        <v>21554.331400000003</v>
      </c>
    </row>
    <row r="26" spans="1:9" x14ac:dyDescent="0.2">
      <c r="A26" s="16"/>
      <c r="B26" s="9"/>
      <c r="C26" s="9"/>
      <c r="D26" s="18"/>
      <c r="E26" s="18"/>
      <c r="F26" s="18"/>
      <c r="G26" s="18"/>
    </row>
    <row r="27" spans="1:9" x14ac:dyDescent="0.2">
      <c r="A27" s="15" t="s">
        <v>93</v>
      </c>
      <c r="B27" s="9"/>
      <c r="C27" s="9"/>
      <c r="D27" s="18"/>
      <c r="E27" s="18"/>
      <c r="F27" s="18"/>
      <c r="G27" s="18"/>
    </row>
    <row r="28" spans="1:9" x14ac:dyDescent="0.2">
      <c r="A28" s="16" t="s">
        <v>29</v>
      </c>
      <c r="B28" s="9" t="s">
        <v>30</v>
      </c>
      <c r="C28" s="9" t="s">
        <v>31</v>
      </c>
      <c r="D28" s="18">
        <v>14762566.689999999</v>
      </c>
      <c r="E28" s="18">
        <f t="shared" si="1"/>
        <v>590502.66760000004</v>
      </c>
      <c r="F28" s="18">
        <f>D28*0.02</f>
        <v>295251.33380000002</v>
      </c>
      <c r="G28" s="18">
        <f t="shared" si="0"/>
        <v>295251.33380000002</v>
      </c>
    </row>
    <row r="29" spans="1:9" x14ac:dyDescent="0.2">
      <c r="A29" s="16"/>
      <c r="B29" s="9" t="s">
        <v>32</v>
      </c>
      <c r="C29" s="9" t="s">
        <v>33</v>
      </c>
      <c r="D29" s="18">
        <v>791410.71</v>
      </c>
      <c r="E29" s="18">
        <f t="shared" si="1"/>
        <v>31656.428400000001</v>
      </c>
      <c r="F29" s="18">
        <f t="shared" ref="F29:F43" si="3">D29*0.02</f>
        <v>15828.2142</v>
      </c>
      <c r="G29" s="18">
        <f t="shared" si="0"/>
        <v>15828.2142</v>
      </c>
      <c r="H29" s="7" t="s">
        <v>86</v>
      </c>
      <c r="I29" s="6" t="s">
        <v>29</v>
      </c>
    </row>
    <row r="30" spans="1:9" x14ac:dyDescent="0.2">
      <c r="A30" s="16"/>
      <c r="B30" s="9" t="s">
        <v>34</v>
      </c>
      <c r="C30" s="9" t="s">
        <v>98</v>
      </c>
      <c r="D30" s="18">
        <v>780591.86</v>
      </c>
      <c r="E30" s="18">
        <f t="shared" si="1"/>
        <v>31223.6744</v>
      </c>
      <c r="F30" s="18">
        <f t="shared" si="3"/>
        <v>15611.8372</v>
      </c>
      <c r="G30" s="18">
        <f t="shared" si="0"/>
        <v>15611.8372</v>
      </c>
    </row>
    <row r="31" spans="1:9" x14ac:dyDescent="0.2">
      <c r="A31" s="16"/>
      <c r="B31" s="9" t="s">
        <v>35</v>
      </c>
      <c r="C31" s="9" t="s">
        <v>36</v>
      </c>
      <c r="D31" s="18">
        <v>1063123.8899999999</v>
      </c>
      <c r="E31" s="18">
        <f t="shared" si="1"/>
        <v>42524.955599999994</v>
      </c>
      <c r="F31" s="18">
        <f t="shared" si="3"/>
        <v>21262.477799999997</v>
      </c>
      <c r="G31" s="18">
        <f t="shared" si="0"/>
        <v>21262.477799999997</v>
      </c>
    </row>
    <row r="32" spans="1:9" x14ac:dyDescent="0.2">
      <c r="A32" s="16"/>
      <c r="B32" s="9" t="s">
        <v>37</v>
      </c>
      <c r="C32" s="9" t="s">
        <v>38</v>
      </c>
      <c r="D32" s="18">
        <v>1235815.73</v>
      </c>
      <c r="E32" s="18">
        <f t="shared" si="1"/>
        <v>49432.629200000003</v>
      </c>
      <c r="F32" s="18">
        <f t="shared" si="3"/>
        <v>24716.314600000002</v>
      </c>
      <c r="G32" s="18">
        <f t="shared" si="0"/>
        <v>24716.314600000002</v>
      </c>
    </row>
    <row r="33" spans="1:8" x14ac:dyDescent="0.2">
      <c r="A33" s="16"/>
      <c r="B33" s="9" t="s">
        <v>39</v>
      </c>
      <c r="C33" s="9" t="s">
        <v>40</v>
      </c>
      <c r="D33" s="18">
        <v>1303546.78</v>
      </c>
      <c r="E33" s="18">
        <f t="shared" si="1"/>
        <v>52141.871200000001</v>
      </c>
      <c r="F33" s="18">
        <f t="shared" si="3"/>
        <v>26070.935600000001</v>
      </c>
      <c r="G33" s="18">
        <f t="shared" si="0"/>
        <v>26070.935600000001</v>
      </c>
    </row>
    <row r="34" spans="1:8" x14ac:dyDescent="0.2">
      <c r="A34" s="16"/>
      <c r="B34" s="9" t="s">
        <v>41</v>
      </c>
      <c r="C34" s="9" t="s">
        <v>42</v>
      </c>
      <c r="D34" s="18">
        <v>1044986.46</v>
      </c>
      <c r="E34" s="18">
        <f t="shared" si="1"/>
        <v>41799.458399999996</v>
      </c>
      <c r="F34" s="18">
        <f t="shared" si="3"/>
        <v>20899.729199999998</v>
      </c>
      <c r="G34" s="18">
        <f t="shared" si="0"/>
        <v>20899.729199999998</v>
      </c>
    </row>
    <row r="35" spans="1:8" x14ac:dyDescent="0.2">
      <c r="A35" s="16"/>
      <c r="B35" s="9" t="s">
        <v>43</v>
      </c>
      <c r="C35" s="9" t="s">
        <v>44</v>
      </c>
      <c r="D35" s="18">
        <v>388977.44</v>
      </c>
      <c r="E35" s="18">
        <f t="shared" si="1"/>
        <v>15559.097600000001</v>
      </c>
      <c r="F35" s="18">
        <f t="shared" si="3"/>
        <v>7779.5488000000005</v>
      </c>
      <c r="G35" s="18">
        <f t="shared" si="0"/>
        <v>7779.5488000000005</v>
      </c>
    </row>
    <row r="36" spans="1:8" x14ac:dyDescent="0.2">
      <c r="A36" s="16"/>
      <c r="B36" s="9" t="s">
        <v>45</v>
      </c>
      <c r="C36" s="9" t="s">
        <v>46</v>
      </c>
      <c r="D36" s="18">
        <v>335487.15999999997</v>
      </c>
      <c r="E36" s="18">
        <f t="shared" si="1"/>
        <v>13419.4864</v>
      </c>
      <c r="F36" s="18">
        <f t="shared" si="3"/>
        <v>6709.7431999999999</v>
      </c>
      <c r="G36" s="18">
        <f t="shared" si="0"/>
        <v>6709.7431999999999</v>
      </c>
    </row>
    <row r="37" spans="1:8" x14ac:dyDescent="0.2">
      <c r="A37" s="16"/>
      <c r="B37" s="9" t="s">
        <v>47</v>
      </c>
      <c r="C37" s="9" t="s">
        <v>48</v>
      </c>
      <c r="D37" s="18">
        <v>376288.76</v>
      </c>
      <c r="E37" s="18">
        <f t="shared" si="1"/>
        <v>15051.5504</v>
      </c>
      <c r="F37" s="18">
        <f t="shared" si="3"/>
        <v>7525.7752</v>
      </c>
      <c r="G37" s="18">
        <f t="shared" si="0"/>
        <v>7525.7752</v>
      </c>
    </row>
    <row r="38" spans="1:8" x14ac:dyDescent="0.2">
      <c r="A38" s="16"/>
      <c r="B38" s="9" t="s">
        <v>49</v>
      </c>
      <c r="C38" s="9" t="s">
        <v>50</v>
      </c>
      <c r="D38" s="18">
        <v>372608.55</v>
      </c>
      <c r="E38" s="18">
        <f t="shared" si="1"/>
        <v>14904.342000000001</v>
      </c>
      <c r="F38" s="18">
        <f t="shared" si="3"/>
        <v>7452.1710000000003</v>
      </c>
      <c r="G38" s="18">
        <f t="shared" si="0"/>
        <v>7452.1710000000003</v>
      </c>
    </row>
    <row r="39" spans="1:8" x14ac:dyDescent="0.2">
      <c r="A39" s="16"/>
      <c r="B39" s="9" t="s">
        <v>51</v>
      </c>
      <c r="C39" s="9" t="s">
        <v>52</v>
      </c>
      <c r="D39" s="18">
        <v>369122.31</v>
      </c>
      <c r="E39" s="18">
        <f t="shared" si="1"/>
        <v>14764.892400000001</v>
      </c>
      <c r="F39" s="18">
        <f t="shared" si="3"/>
        <v>7382.4462000000003</v>
      </c>
      <c r="G39" s="18">
        <f t="shared" si="0"/>
        <v>7382.4462000000003</v>
      </c>
    </row>
    <row r="40" spans="1:8" x14ac:dyDescent="0.2">
      <c r="A40" s="16"/>
      <c r="B40" s="9" t="s">
        <v>53</v>
      </c>
      <c r="C40" s="9" t="s">
        <v>54</v>
      </c>
      <c r="D40" s="18">
        <v>0</v>
      </c>
      <c r="E40" s="18">
        <f t="shared" si="1"/>
        <v>0</v>
      </c>
      <c r="F40" s="18">
        <f t="shared" si="3"/>
        <v>0</v>
      </c>
      <c r="G40" s="18">
        <v>10000</v>
      </c>
    </row>
    <row r="41" spans="1:8" x14ac:dyDescent="0.2">
      <c r="A41" s="16"/>
      <c r="B41" s="9" t="s">
        <v>55</v>
      </c>
      <c r="C41" s="9" t="s">
        <v>56</v>
      </c>
      <c r="D41" s="18">
        <v>0</v>
      </c>
      <c r="E41" s="18">
        <f t="shared" si="1"/>
        <v>0</v>
      </c>
      <c r="F41" s="18">
        <f t="shared" si="3"/>
        <v>0</v>
      </c>
      <c r="G41" s="18">
        <v>10000</v>
      </c>
    </row>
    <row r="42" spans="1:8" x14ac:dyDescent="0.2">
      <c r="A42" s="16"/>
      <c r="B42" s="9" t="s">
        <v>57</v>
      </c>
      <c r="C42" s="9" t="s">
        <v>58</v>
      </c>
      <c r="D42" s="18">
        <v>0</v>
      </c>
      <c r="E42" s="18">
        <f t="shared" si="1"/>
        <v>0</v>
      </c>
      <c r="F42" s="18">
        <f t="shared" si="3"/>
        <v>0</v>
      </c>
      <c r="G42" s="18">
        <v>10000</v>
      </c>
    </row>
    <row r="43" spans="1:8" x14ac:dyDescent="0.2">
      <c r="A43" s="16"/>
      <c r="B43" s="9" t="s">
        <v>59</v>
      </c>
      <c r="C43" s="9" t="s">
        <v>60</v>
      </c>
      <c r="D43" s="18">
        <v>0</v>
      </c>
      <c r="E43" s="18">
        <f t="shared" si="1"/>
        <v>0</v>
      </c>
      <c r="F43" s="18">
        <f t="shared" si="3"/>
        <v>0</v>
      </c>
      <c r="G43" s="18">
        <v>10000</v>
      </c>
    </row>
    <row r="44" spans="1:8" x14ac:dyDescent="0.2">
      <c r="A44" s="16"/>
      <c r="B44" s="9"/>
      <c r="C44" s="9" t="s">
        <v>61</v>
      </c>
      <c r="D44" s="18"/>
      <c r="E44" s="18"/>
      <c r="F44" s="18"/>
      <c r="G44" s="18">
        <v>10000</v>
      </c>
      <c r="H44" s="7" t="s">
        <v>87</v>
      </c>
    </row>
    <row r="45" spans="1:8" x14ac:dyDescent="0.2">
      <c r="A45" s="16"/>
      <c r="B45" s="9"/>
      <c r="C45" s="9" t="s">
        <v>62</v>
      </c>
      <c r="D45" s="18"/>
      <c r="E45" s="18"/>
      <c r="F45" s="18"/>
      <c r="G45" s="18">
        <v>10000</v>
      </c>
      <c r="H45" s="7" t="s">
        <v>87</v>
      </c>
    </row>
    <row r="46" spans="1:8" x14ac:dyDescent="0.2">
      <c r="A46" s="16"/>
      <c r="B46" s="9" t="s">
        <v>63</v>
      </c>
      <c r="C46" s="9" t="s">
        <v>64</v>
      </c>
      <c r="D46" s="18">
        <v>1215252.8600000001</v>
      </c>
      <c r="E46" s="18">
        <f t="shared" ref="E46:E47" si="4">D46*0.04</f>
        <v>48610.114400000006</v>
      </c>
      <c r="F46" s="18">
        <f t="shared" ref="F46:F47" si="5">D46*0.02</f>
        <v>24305.057200000003</v>
      </c>
      <c r="G46" s="18">
        <f t="shared" ref="G46:G47" si="6">F46</f>
        <v>24305.057200000003</v>
      </c>
    </row>
    <row r="47" spans="1:8" x14ac:dyDescent="0.2">
      <c r="A47" s="16"/>
      <c r="B47" s="9" t="s">
        <v>65</v>
      </c>
      <c r="C47" s="9" t="s">
        <v>66</v>
      </c>
      <c r="D47" s="18">
        <v>835002.61</v>
      </c>
      <c r="E47" s="18">
        <f t="shared" si="4"/>
        <v>33400.104399999997</v>
      </c>
      <c r="F47" s="18">
        <f t="shared" si="5"/>
        <v>16700.052199999998</v>
      </c>
      <c r="G47" s="18">
        <f t="shared" si="6"/>
        <v>16700.052199999998</v>
      </c>
    </row>
    <row r="48" spans="1:8" x14ac:dyDescent="0.2">
      <c r="A48" s="16"/>
      <c r="B48" s="9"/>
      <c r="D48" s="18"/>
      <c r="E48" s="18"/>
      <c r="F48" s="18"/>
      <c r="G48" s="18"/>
      <c r="H48" s="7"/>
    </row>
    <row r="49" spans="1:9" x14ac:dyDescent="0.2">
      <c r="A49" s="16"/>
      <c r="B49" s="9"/>
      <c r="C49" s="9"/>
      <c r="D49" s="18"/>
      <c r="E49" s="18"/>
      <c r="F49" s="18"/>
      <c r="G49" s="18"/>
    </row>
    <row r="50" spans="1:9" x14ac:dyDescent="0.2">
      <c r="A50" s="15" t="s">
        <v>94</v>
      </c>
      <c r="B50" s="9"/>
      <c r="C50" s="9"/>
      <c r="D50" s="18"/>
      <c r="E50" s="18"/>
      <c r="F50" s="18"/>
      <c r="G50" s="18"/>
    </row>
    <row r="51" spans="1:9" x14ac:dyDescent="0.2">
      <c r="A51" s="16"/>
      <c r="B51" s="9"/>
      <c r="C51" s="9" t="s">
        <v>67</v>
      </c>
      <c r="D51" s="18"/>
      <c r="E51" s="18"/>
      <c r="F51" s="18"/>
      <c r="G51" s="18">
        <v>85000</v>
      </c>
      <c r="H51" s="7" t="s">
        <v>87</v>
      </c>
    </row>
    <row r="52" spans="1:9" x14ac:dyDescent="0.2">
      <c r="A52" s="7"/>
      <c r="B52" s="9" t="s">
        <v>68</v>
      </c>
      <c r="C52" s="9" t="s">
        <v>96</v>
      </c>
      <c r="D52" s="18">
        <v>587878.29</v>
      </c>
      <c r="E52" s="18">
        <f t="shared" ref="E52:E55" si="7">D52*0.04</f>
        <v>23515.131600000001</v>
      </c>
      <c r="F52" s="18">
        <f t="shared" ref="F52:F55" si="8">D52*0.02</f>
        <v>11757.5658</v>
      </c>
      <c r="G52" s="18">
        <f t="shared" ref="G52:G55" si="9">F52</f>
        <v>11757.5658</v>
      </c>
    </row>
    <row r="53" spans="1:9" x14ac:dyDescent="0.2">
      <c r="A53" s="16"/>
      <c r="B53" s="9" t="s">
        <v>69</v>
      </c>
      <c r="C53" s="9" t="s">
        <v>70</v>
      </c>
      <c r="D53" s="18">
        <v>619583</v>
      </c>
      <c r="E53" s="18">
        <f t="shared" si="7"/>
        <v>24783.32</v>
      </c>
      <c r="F53" s="18">
        <f t="shared" si="8"/>
        <v>12391.66</v>
      </c>
      <c r="G53" s="18">
        <f t="shared" si="9"/>
        <v>12391.66</v>
      </c>
    </row>
    <row r="54" spans="1:9" x14ac:dyDescent="0.2">
      <c r="A54" s="16"/>
      <c r="B54" s="9" t="s">
        <v>71</v>
      </c>
      <c r="C54" s="9" t="s">
        <v>72</v>
      </c>
      <c r="D54" s="18">
        <v>2682218</v>
      </c>
      <c r="E54" s="18">
        <f t="shared" si="7"/>
        <v>107288.72</v>
      </c>
      <c r="F54" s="18">
        <f t="shared" si="8"/>
        <v>53644.36</v>
      </c>
      <c r="G54" s="18">
        <f t="shared" si="9"/>
        <v>53644.36</v>
      </c>
    </row>
    <row r="55" spans="1:9" x14ac:dyDescent="0.2">
      <c r="A55" s="16"/>
      <c r="B55" s="9" t="s">
        <v>73</v>
      </c>
      <c r="C55" s="9" t="s">
        <v>74</v>
      </c>
      <c r="D55" s="18">
        <v>2427184.11</v>
      </c>
      <c r="E55" s="18">
        <f t="shared" si="7"/>
        <v>97087.364399999991</v>
      </c>
      <c r="F55" s="18">
        <f t="shared" si="8"/>
        <v>48543.682199999996</v>
      </c>
      <c r="G55" s="18">
        <f t="shared" si="9"/>
        <v>48543.682199999996</v>
      </c>
      <c r="H55" s="7" t="s">
        <v>29</v>
      </c>
    </row>
    <row r="56" spans="1:9" x14ac:dyDescent="0.2">
      <c r="A56" s="16"/>
      <c r="B56" s="9"/>
      <c r="C56" s="9" t="s">
        <v>75</v>
      </c>
      <c r="D56" s="18"/>
      <c r="E56" s="18"/>
      <c r="F56" s="18"/>
      <c r="G56" s="18">
        <v>110000</v>
      </c>
      <c r="H56" s="7" t="s">
        <v>87</v>
      </c>
    </row>
    <row r="57" spans="1:9" x14ac:dyDescent="0.2">
      <c r="A57" s="16"/>
      <c r="B57" s="9" t="s">
        <v>76</v>
      </c>
      <c r="C57" s="9" t="s">
        <v>77</v>
      </c>
      <c r="D57" s="18">
        <v>1151828.7</v>
      </c>
      <c r="E57" s="18">
        <f t="shared" ref="E57" si="10">D57*0.04</f>
        <v>46073.148000000001</v>
      </c>
      <c r="F57" s="18">
        <f t="shared" ref="F57" si="11">D57*0.02</f>
        <v>23036.574000000001</v>
      </c>
      <c r="G57" s="18">
        <f t="shared" ref="G57" si="12">F57</f>
        <v>23036.574000000001</v>
      </c>
      <c r="H57" s="7" t="s">
        <v>86</v>
      </c>
      <c r="I57" s="6" t="s">
        <v>29</v>
      </c>
    </row>
    <row r="58" spans="1:9" x14ac:dyDescent="0.2">
      <c r="A58" s="16"/>
      <c r="B58" s="9"/>
      <c r="C58" s="9" t="s">
        <v>88</v>
      </c>
      <c r="D58" s="18"/>
      <c r="E58" s="18"/>
      <c r="F58" s="18"/>
      <c r="G58" s="18">
        <v>112500</v>
      </c>
      <c r="H58" s="7" t="s">
        <v>86</v>
      </c>
    </row>
    <row r="59" spans="1:9" x14ac:dyDescent="0.2">
      <c r="A59" s="16"/>
      <c r="B59" s="9"/>
      <c r="C59" s="29" t="s">
        <v>89</v>
      </c>
      <c r="D59" s="18"/>
      <c r="E59" s="18"/>
      <c r="F59" s="18"/>
      <c r="G59" s="28">
        <v>105050</v>
      </c>
      <c r="H59" s="7" t="s">
        <v>86</v>
      </c>
      <c r="I59" s="7"/>
    </row>
    <row r="60" spans="1:9" x14ac:dyDescent="0.2">
      <c r="A60" s="16"/>
      <c r="B60" s="9"/>
      <c r="C60" s="29"/>
      <c r="D60" s="18"/>
      <c r="E60" s="18"/>
      <c r="F60" s="18"/>
      <c r="G60" s="28"/>
      <c r="H60" s="7"/>
      <c r="I60" s="7"/>
    </row>
    <row r="61" spans="1:9" ht="13.5" customHeight="1" x14ac:dyDescent="0.2">
      <c r="A61" s="16" t="s">
        <v>99</v>
      </c>
      <c r="B61" s="9"/>
      <c r="C61" s="29"/>
      <c r="D61" s="18"/>
      <c r="E61" s="18"/>
      <c r="F61" s="18"/>
      <c r="G61" s="28"/>
      <c r="H61" s="7"/>
      <c r="I61" s="7"/>
    </row>
    <row r="62" spans="1:9" ht="13.5" customHeight="1" x14ac:dyDescent="0.2">
      <c r="A62" s="16"/>
      <c r="B62" s="9"/>
      <c r="C62" s="29" t="s">
        <v>102</v>
      </c>
      <c r="D62" s="18"/>
      <c r="E62" s="18"/>
      <c r="F62" s="18"/>
      <c r="G62" s="28">
        <v>1735049</v>
      </c>
      <c r="H62" s="7"/>
      <c r="I62" s="7"/>
    </row>
    <row r="63" spans="1:9" x14ac:dyDescent="0.2">
      <c r="A63" s="16"/>
      <c r="B63" s="9"/>
      <c r="C63" s="29" t="s">
        <v>100</v>
      </c>
      <c r="D63" s="18"/>
      <c r="E63" s="18"/>
      <c r="F63" s="18"/>
      <c r="G63" s="28">
        <v>540242</v>
      </c>
      <c r="H63" s="7"/>
      <c r="I63" s="7"/>
    </row>
    <row r="64" spans="1:9" x14ac:dyDescent="0.2">
      <c r="A64" s="16"/>
      <c r="B64" s="9"/>
      <c r="C64" s="29" t="s">
        <v>101</v>
      </c>
      <c r="D64" s="18"/>
      <c r="E64" s="18"/>
      <c r="F64" s="18"/>
      <c r="G64" s="28">
        <v>312602</v>
      </c>
      <c r="H64" s="7"/>
      <c r="I64" s="7"/>
    </row>
    <row r="65" spans="1:8" x14ac:dyDescent="0.2">
      <c r="A65" s="16"/>
      <c r="B65" s="9"/>
      <c r="C65" s="9"/>
      <c r="D65" s="18"/>
      <c r="E65" s="18"/>
      <c r="F65" s="18"/>
      <c r="G65" s="18"/>
      <c r="H65" s="7"/>
    </row>
    <row r="66" spans="1:8" x14ac:dyDescent="0.2">
      <c r="A66" s="15" t="s">
        <v>95</v>
      </c>
      <c r="B66" s="9"/>
      <c r="C66" s="9"/>
      <c r="D66" s="18"/>
      <c r="E66" s="18"/>
      <c r="F66" s="18"/>
      <c r="G66" s="18"/>
    </row>
    <row r="67" spans="1:8" x14ac:dyDescent="0.2">
      <c r="A67" s="16" t="s">
        <v>29</v>
      </c>
      <c r="B67" s="9" t="s">
        <v>78</v>
      </c>
      <c r="C67" s="9" t="s">
        <v>79</v>
      </c>
      <c r="D67" s="18">
        <v>1523228.19</v>
      </c>
      <c r="E67" s="18">
        <f>D67*0.05</f>
        <v>76161.409499999994</v>
      </c>
      <c r="F67" s="18">
        <f>D67*0.025</f>
        <v>38080.704749999997</v>
      </c>
      <c r="G67" s="18">
        <f t="shared" ref="G67:G69" si="13">F67</f>
        <v>38080.704749999997</v>
      </c>
    </row>
    <row r="68" spans="1:8" x14ac:dyDescent="0.2">
      <c r="A68" s="16"/>
      <c r="B68" s="9" t="s">
        <v>80</v>
      </c>
      <c r="C68" s="9" t="s">
        <v>81</v>
      </c>
      <c r="D68" s="18">
        <v>1284689.28</v>
      </c>
      <c r="E68" s="18">
        <f t="shared" ref="E68:E70" si="14">D68*0.04</f>
        <v>51387.571200000006</v>
      </c>
      <c r="F68" s="18">
        <f>D68*0.02</f>
        <v>25693.785600000003</v>
      </c>
      <c r="G68" s="18">
        <f t="shared" si="13"/>
        <v>25693.785600000003</v>
      </c>
    </row>
    <row r="69" spans="1:8" x14ac:dyDescent="0.2">
      <c r="A69" s="16"/>
      <c r="B69" s="9" t="s">
        <v>82</v>
      </c>
      <c r="C69" s="9" t="s">
        <v>83</v>
      </c>
      <c r="D69" s="18">
        <v>1291717.42</v>
      </c>
      <c r="E69" s="18">
        <f t="shared" si="14"/>
        <v>51668.696799999998</v>
      </c>
      <c r="F69" s="18">
        <f t="shared" ref="F69:F70" si="15">D69*0.02</f>
        <v>25834.348399999999</v>
      </c>
      <c r="G69" s="18">
        <f t="shared" si="13"/>
        <v>25834.348399999999</v>
      </c>
    </row>
    <row r="70" spans="1:8" x14ac:dyDescent="0.2">
      <c r="A70" s="16"/>
      <c r="B70" s="9" t="s">
        <v>84</v>
      </c>
      <c r="C70" s="9" t="s">
        <v>85</v>
      </c>
      <c r="D70" s="18">
        <v>2396066.5099999998</v>
      </c>
      <c r="E70" s="18">
        <f t="shared" si="14"/>
        <v>95842.660399999993</v>
      </c>
      <c r="F70" s="18">
        <f t="shared" si="15"/>
        <v>47921.330199999997</v>
      </c>
      <c r="G70" s="20">
        <f>F70+1</f>
        <v>47922.330199999997</v>
      </c>
    </row>
    <row r="71" spans="1:8" x14ac:dyDescent="0.2">
      <c r="A71" s="16"/>
      <c r="B71" s="9"/>
      <c r="C71" s="9"/>
      <c r="D71" s="18" t="s">
        <v>29</v>
      </c>
      <c r="E71" s="21"/>
      <c r="F71" s="21"/>
      <c r="G71" s="21"/>
    </row>
    <row r="72" spans="1:8" x14ac:dyDescent="0.2">
      <c r="A72" s="16"/>
      <c r="B72" s="9"/>
      <c r="D72" s="18"/>
      <c r="E72" s="18"/>
      <c r="F72" s="18"/>
      <c r="G72" s="27">
        <f>SUM(G8:G71)</f>
        <v>4587986.4574999986</v>
      </c>
      <c r="H72" s="7"/>
    </row>
    <row r="73" spans="1:8" x14ac:dyDescent="0.2">
      <c r="A73" s="16"/>
      <c r="B73" s="9"/>
      <c r="D73" s="18"/>
      <c r="E73" s="18"/>
      <c r="F73" s="18"/>
      <c r="G73" s="27"/>
      <c r="H73" s="7"/>
    </row>
    <row r="74" spans="1:8" x14ac:dyDescent="0.2">
      <c r="A74" s="7"/>
      <c r="C74" s="6" t="s">
        <v>103</v>
      </c>
      <c r="E74" s="22"/>
      <c r="G74" s="30">
        <v>62500</v>
      </c>
    </row>
    <row r="75" spans="1:8" x14ac:dyDescent="0.2">
      <c r="A75" s="7"/>
    </row>
    <row r="76" spans="1:8" ht="12.75" thickBot="1" x14ac:dyDescent="0.25">
      <c r="G76" s="31">
        <f>SUM(G72:G74)</f>
        <v>4650486.4574999986</v>
      </c>
    </row>
    <row r="77" spans="1:8" ht="12.75" thickTop="1" x14ac:dyDescent="0.2"/>
  </sheetData>
  <mergeCells count="1">
    <mergeCell ref="A5:C5"/>
  </mergeCells>
  <pageMargins left="0.7" right="0.7" top="0.75" bottom="0.75" header="0.3" footer="0.3"/>
  <pageSetup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2020</vt:lpstr>
      <vt:lpstr>2019</vt:lpstr>
      <vt:lpstr>2018</vt:lpstr>
      <vt:lpstr>Sheet3</vt:lpstr>
      <vt:lpstr>Sheet2</vt:lpstr>
      <vt:lpstr>adjusted</vt:lpstr>
      <vt:lpstr>'2020'!Print_Area</vt:lpstr>
      <vt:lpstr>'2018'!Print_Titles</vt:lpstr>
      <vt:lpstr>'2019'!Print_Titles</vt:lpstr>
      <vt:lpstr>'2020'!Print_Titles</vt:lpstr>
      <vt:lpstr>adjusted!Print_Titles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 2021</dc:title>
  <dc:creator/>
  <cp:lastModifiedBy/>
  <dcterms:created xsi:type="dcterms:W3CDTF">2006-09-16T00:00:00Z</dcterms:created>
  <dcterms:modified xsi:type="dcterms:W3CDTF">2023-01-18T16:40:48Z</dcterms:modified>
</cp:coreProperties>
</file>